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hfuw365-my.sharepoint.com/personal/mikaela_mendoza_hfuw_org/Documents/Documents/Meetings/Part B Network Meetings/07. March 2022/"/>
    </mc:Choice>
  </mc:AlternateContent>
  <bookViews>
    <workbookView xWindow="0" yWindow="0" windowWidth="20490" windowHeight="9015"/>
  </bookViews>
  <sheets>
    <sheet name="Case Study #1" sheetId="2" r:id="rId1"/>
    <sheet name="Case Study #2" sheetId="5" r:id="rId2"/>
    <sheet name="Scoring" sheetId="4" r:id="rId3"/>
  </sheets>
  <definedNames>
    <definedName name="_xlnm.Print_Area" localSheetId="0">'Case Study #1'!$A$1:$F$67</definedName>
    <definedName name="_xlnm.Print_Area" localSheetId="1">'Case Study #2'!$A$1:$F$67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5" l="1"/>
  <c r="D56" i="5" s="1"/>
  <c r="C55" i="5"/>
  <c r="D55" i="5" s="1"/>
  <c r="C54" i="5"/>
  <c r="D54" i="5" s="1"/>
  <c r="C53" i="5"/>
  <c r="D53" i="5" s="1"/>
  <c r="C52" i="5"/>
  <c r="D52" i="5" s="1"/>
  <c r="C51" i="5"/>
  <c r="D51" i="5" s="1"/>
  <c r="C50" i="5"/>
  <c r="D50" i="5" s="1"/>
  <c r="C49" i="5"/>
  <c r="D49" i="5" s="1"/>
  <c r="C48" i="5"/>
  <c r="D48" i="5" s="1"/>
  <c r="C47" i="5"/>
  <c r="D47" i="5" s="1"/>
  <c r="C46" i="5"/>
  <c r="D46" i="5" s="1"/>
  <c r="C45" i="5"/>
  <c r="D45" i="5" s="1"/>
  <c r="C44" i="5"/>
  <c r="D44" i="5" s="1"/>
  <c r="C43" i="5"/>
  <c r="D43" i="5" s="1"/>
  <c r="C42" i="5"/>
  <c r="D42" i="5" s="1"/>
  <c r="C41" i="5"/>
  <c r="D41" i="5" s="1"/>
  <c r="C40" i="5"/>
  <c r="D40" i="5" s="1"/>
  <c r="C39" i="5"/>
  <c r="D39" i="5" s="1"/>
  <c r="C38" i="5"/>
  <c r="D38" i="5" s="1"/>
  <c r="D57" i="5" l="1"/>
  <c r="B60" i="5" s="1"/>
  <c r="C60" i="5" s="1"/>
  <c r="C57" i="5"/>
  <c r="C39" i="2"/>
  <c r="C40" i="2"/>
  <c r="C41" i="2"/>
  <c r="C42" i="2"/>
  <c r="C43" i="2"/>
  <c r="C44" i="2"/>
  <c r="C45" i="2"/>
  <c r="C46" i="2"/>
  <c r="C47" i="2"/>
  <c r="C48" i="2"/>
  <c r="D48" i="2" s="1"/>
  <c r="C49" i="2"/>
  <c r="D49" i="2" s="1"/>
  <c r="C50" i="2"/>
  <c r="D50" i="2" s="1"/>
  <c r="C51" i="2"/>
  <c r="D51" i="2" s="1"/>
  <c r="C52" i="2"/>
  <c r="D52" i="2" s="1"/>
  <c r="C53" i="2"/>
  <c r="D53" i="2" s="1"/>
  <c r="C54" i="2"/>
  <c r="D54" i="2" s="1"/>
  <c r="C55" i="2"/>
  <c r="D55" i="2" s="1"/>
  <c r="C56" i="2"/>
  <c r="D56" i="2" s="1"/>
  <c r="D39" i="2" l="1"/>
  <c r="D40" i="2"/>
  <c r="D41" i="2"/>
  <c r="D42" i="2"/>
  <c r="D43" i="2"/>
  <c r="D44" i="2"/>
  <c r="D45" i="2"/>
  <c r="D46" i="2"/>
  <c r="D47" i="2"/>
  <c r="C38" i="2"/>
  <c r="D38" i="2" s="1"/>
  <c r="D57" i="2" l="1"/>
  <c r="B60" i="2" s="1"/>
  <c r="C57" i="2"/>
  <c r="C60" i="2" l="1"/>
</calcChain>
</file>

<file path=xl/sharedStrings.xml><?xml version="1.0" encoding="utf-8"?>
<sst xmlns="http://schemas.openxmlformats.org/spreadsheetml/2006/main" count="343" uniqueCount="153">
  <si>
    <t>Ryan White Program - Referral Determination &amp; Acuity Assessment</t>
  </si>
  <si>
    <t>CLIENT NAME:</t>
  </si>
  <si>
    <t xml:space="preserve">TODAY’S DATE: </t>
  </si>
  <si>
    <t>CASE MANAGER NAME:</t>
  </si>
  <si>
    <t xml:space="preserve">AGENCY NAME: </t>
  </si>
  <si>
    <t>Referral Determination Assessment</t>
  </si>
  <si>
    <t>If any of the following conditions apply, please refer client to a Medical Case Manager to complete the acuity assessment in the next section:</t>
  </si>
  <si>
    <r>
      <t xml:space="preserve">Instructions: </t>
    </r>
    <r>
      <rPr>
        <i/>
        <sz val="13"/>
        <color theme="1"/>
        <rFont val="Calibri"/>
        <family val="2"/>
        <scheme val="minor"/>
      </rPr>
      <t>Choose the Level that best describes the participant’s situation and enter the corresponding points in the “Score” column. Participants may identify issues across multiple levels in a category. Choose the level that best matches the participant’s situation.</t>
    </r>
  </si>
  <si>
    <t>CATEGORY</t>
  </si>
  <si>
    <t>SCORE</t>
  </si>
  <si>
    <t>LEVEL 3</t>
  </si>
  <si>
    <t>LEVEL 2</t>
  </si>
  <si>
    <t>LEVEL 1</t>
  </si>
  <si>
    <t>LEVEL 0</t>
  </si>
  <si>
    <t>Access and Retention in Medical Care</t>
  </si>
  <si>
    <t>Has not attended HIV medical appointments in the last 6 months.
Newly diagnosed and has not scheduled or attended any HIV medical appointments within three months of diagnosis. 
Recently released from DOC and needs to reestablish HIV medical care in the community. 
Transitioning from pediatric to adult HIV medical care and services. 
Requires immediate and/or intensive assistance maintaining medical care.</t>
  </si>
  <si>
    <t>Attended less than 50% of scheduled HIV medical appointments in the last 6 months. 
Newly diagnosed and engaged in HIV medical care less than 6 months. 
Requires moderate assistance maintaining engagement in HIV medical care.</t>
  </si>
  <si>
    <t>Attended more than 50% of scheduled HIV medical appointments in the last 6 months. 
Requires minimal assistance maintaining engagement in HIV medical care.</t>
  </si>
  <si>
    <t>Consistently engaged in HIV medical care. Attends HIV medical appointments as dictated by treatment plan.</t>
  </si>
  <si>
    <t>HIV Disease Progression</t>
  </si>
  <si>
    <t>Prescribed ART and has detectable viral load with CD4 count &lt;200.
Refuses to take ART against medical advices.
Starting or restarting ART and client and/or medical provider voice strong concerns regarding ability to adhere.
Medical provider does not reocmmend starting ART due to strong concerns regarding client's ability to adhere. 
Requires immediate intervention and/or intensive support and education in order to maintain adherence. 
Newly diagnosed and not in treatment.</t>
  </si>
  <si>
    <t>Moderate HIV related medical
complications.
Not virally suppressed.
May require active coordination of multiple care providers.</t>
  </si>
  <si>
    <t>Prescribed ART and has undetectable viral load but some concerns regarding adherence (e.g., medical provider raises concerns or client reports missing 5 or more doses in a month). 
Starting or restarting ART and client and/or medical provider voice no concerns regarding ability to adhere. 
Requires minimal support and/or education in order to maintain adherence.</t>
  </si>
  <si>
    <t>Consistently adherent to ART with undetectable viral load (&lt;200 copies/mL).
Long term non-progressor: viral load controlled without ART.</t>
  </si>
  <si>
    <t>Other medical needs (non-HIV)</t>
  </si>
  <si>
    <t>Multiple chronic medical conditions and/or acute co-infections currently untreated due to client's inability or refusal to comply with treatment plan. 
Requires more than 10 hours per week of in-home assistance with ADLs due to medical conditions.
Pregnant or delivered in the past year.
Currently experiencing medical crisis.
Unaware of other medical needs.</t>
  </si>
  <si>
    <t>Multiple chronic medical conditions other than HIV for which treatment needs to be established.
Presence of untreated acute co-infections.
Requires less than 10 hours per week of in-home assistance with ADLs due to medical conditions.</t>
  </si>
  <si>
    <t>Chronic medical conditions other than HIV that are currently controlled with medication and/or other treatment. 
Presence of acute co-infections that are being treated.</t>
  </si>
  <si>
    <t xml:space="preserve">Medically stable. No acute co-infections or other chronic medical conditions. </t>
  </si>
  <si>
    <t>HIV/STI Risk Reduction</t>
  </si>
  <si>
    <t>Little or no understanding of risk reduction. 
Unable and/or unwilling to engage in protectective practices that reduce risk to self or others. 
Significant cognitive, physical and/or emotional barriers to engaging in protective practices. 
Ongoing history of STIs</t>
  </si>
  <si>
    <t xml:space="preserve">Moderate understanding of risk reduction. 
Engaging in protective practices that redue risk to self or others about half of the time. 
Reported STI in the past year. </t>
  </si>
  <si>
    <t>Adequate understanding of risk reduction. 
Engaging in protective practices that reduce risk to self and others the majority of the time.
No recent STIs.</t>
  </si>
  <si>
    <t xml:space="preserve">Strong understanding of risk reduction.
Abstaining from risky behaviors. </t>
  </si>
  <si>
    <t>Medical Self-Management</t>
  </si>
  <si>
    <t>Uninformed about HIV disease, treatment, service availability including health insurance and benefits.
Demonstrates denial about diagnosis.
Unable to advocate for self (w/ providers).
Unable to navigate systems of care without intensive support.</t>
  </si>
  <si>
    <t>Limited understanding of HIV disease, treatment, service availability including health insurance and benefits.
Poor self-advocacy skills (w/ providers).
Requires moderate assistance navigating systems of care.</t>
  </si>
  <si>
    <t>Basic understanding of HIV disease, treatment, service availability including health insurance and benefits.
Moderate self-advocacy skills (w/ providers).
Requires minmal assistance navigating systems of care.</t>
  </si>
  <si>
    <t>Clear understanding of HIV disease, treatment and service availability including health insurance and benefits.
Strong self-advocacy skills (w/ providers).
Confident in ability to navigate systems of care (includes following clinic/pharmacy procedures, filling out paperwork, etc.)</t>
  </si>
  <si>
    <t>Dental</t>
  </si>
  <si>
    <t xml:space="preserve">Last dental visit &gt;2 years ago.
Emergency dental services required. 
Refuses dental intervention against medical advice. </t>
  </si>
  <si>
    <t>Has not been engaged in dental care for more than 1 year.
Currently engaged in complex restorative dental plan.</t>
  </si>
  <si>
    <t>Engaged in dental care at least 1 time per year.</t>
  </si>
  <si>
    <t>All dental needs are being met (routine cleanings every 6 months and restorative care as needed).</t>
  </si>
  <si>
    <t>Health Insurance</t>
  </si>
  <si>
    <t xml:space="preserve">Currently uninsured resulting in limited access to HIV medical care and ART. 
Frequent eligibility changes between Medicaid and Marketplace coverage resulting in gaps in access to HIV medical care and ART. 
Currently insured, however high co-pays and/or deductibles preventing client from engaging in regular primary care and/or accessing ART. </t>
  </si>
  <si>
    <t>Currently uninsured due to refusal to enroll in coverage or lack of follow-up in application process. 
Requires frequent assistance in securing or maintaining coverage.</t>
  </si>
  <si>
    <t xml:space="preserve">Currently uninsured due to ineligibility for coverage, but access to HIV medical care and ART has not been impacted (RW and ADAP). 
Currently uninsured, but applications for coverage pending. 
Requires assistance at least quarterly in securing or maintaining coverage. </t>
  </si>
  <si>
    <t xml:space="preserve">Adequate health insurance.
Does not require assistance in securing or maintaining coverage. 
Requires assistance only semi-anually or annually to renew coverage. </t>
  </si>
  <si>
    <t>Mental Health</t>
  </si>
  <si>
    <t>Not engaged in treatment.
Refuses referral to treatment against medical advise. 
Needs to access treatment, but services currently unavailable. 
Active crisis occuring.
Condition has resulted in signficant interference or inability to attend HIV medical appointments and/or adhere to ART (consistently missing medical appointments and doses of ART resulting in detectable viral load, falling out of HIV medical care).</t>
  </si>
  <si>
    <t>Sporadic engagement in treatment or treatment unsuccessful. 
Condition has moderately interfered with ability to attend HIV medical appointments and/or adhere to ART (periodically missing medical appointments and/or doses of ART).</t>
  </si>
  <si>
    <t>Actively engaged in treatment and/or condition is stable. 
Condition does not interfere with ability to attend HIV medical appointments and/or adhere to ART.</t>
  </si>
  <si>
    <t xml:space="preserve">No history of mental illness or use of psychotropic medications. </t>
  </si>
  <si>
    <t>Substance Abuse</t>
  </si>
  <si>
    <t>Not engaged in treatment.
Refuses referral to treatment against medical advise. 
Current use has resulted in signficant interference or inability to attend HIV medical appointments and/or adhere to ART.</t>
  </si>
  <si>
    <t>Sporadic engagement in treatment or treatment unsuccessful. 
Less than 1 year sobriety.
Current use that has moderately interfered with ability to attend HIV medical appointments and/or adhere to ART.</t>
  </si>
  <si>
    <t>No current or history of substance abuse issues.</t>
  </si>
  <si>
    <t>Housing</t>
  </si>
  <si>
    <t xml:space="preserve">Homeless, evicted, no place to stay.
Temporary shelter.
Recently released from institution. </t>
  </si>
  <si>
    <t>Transitional housing.
Not independent, but actively seeking alternative.
Not stably housed for at least 1 year.
Imminent eviction or uninhabitable home.</t>
  </si>
  <si>
    <t>Has section 8 voucher or HOPWA assistance.
Stable subsidized housing for greater than 1 year.
Currently institutionalized
Not independent, but not seeking alternative.</t>
  </si>
  <si>
    <t>Stable and affordable independent housing.</t>
  </si>
  <si>
    <t>Cultural and/or Language</t>
  </si>
  <si>
    <t>Non-English speaking and no access to interpreter services.
Illiterate.
Blind/visually impaired, deaf/hard of hearing and/or otherwise unable to communicate verbally and requires frequent assistance to access services.
Multiple communication/cultural barriers that inhibit care and require intensive intervention.</t>
  </si>
  <si>
    <t>Non-English speaking and inconsistent interpreter services available. 
Low literacy level. 
Blind/visually impaired, deaf/hard of hearing and/or otherwise unable to communicate verbally and requires regular assistance to access services.
In need of culturally specific HIV education and/or interpretation.</t>
  </si>
  <si>
    <t>English-speaking or reliable interpreter services available. 
Low to medium level of literacy. 
Blind/visually impaired, deaf/hard of hearing and/or otherwise unable to communicate verbally but can access services independently or with minimal assistance.</t>
  </si>
  <si>
    <t>English-speaking.
Literate.</t>
  </si>
  <si>
    <t>Food &amp; Nutrition</t>
  </si>
  <si>
    <t>Report of wasting by medical provider.
Significant observed or reported weight loss or gain in past 3 months. 
Nutritional status is profoundly effecting health.</t>
  </si>
  <si>
    <t>Has nutritional needs that are not being addressed and health is significantly affected by nutritional status.</t>
  </si>
  <si>
    <t>Nutritional needs are being met and client is stable. Nutritional status has minimal effect on health.</t>
  </si>
  <si>
    <t>No need for nutritional intervention.</t>
  </si>
  <si>
    <t>Income</t>
  </si>
  <si>
    <t>No income and no application for benefits.
Immediate need for financial assistance.
Payee recommended, but unavailable.
Unable to secure or maintain benefits without intensive intervention and assistance.</t>
  </si>
  <si>
    <t xml:space="preserve">Source of income is in jeopardy.
Has only short term benefits.
Currently using payee who is unreliable and/or inappropriately managing finances.
Requires frequent assistance in securing or maintaining benefits.
Requires frequent assistance in securing or maintaining benefits. </t>
  </si>
  <si>
    <t xml:space="preserve">Income is stable, but insufficient to cover necessary expenses.
Applications for benefits have been completed and are pending approval. 
Currently using payee who is reliable and appropriately managing finances.
Requires assistance at least quarterly in securing or maintaining benefits. </t>
  </si>
  <si>
    <t xml:space="preserve">Income stable and sufficient. 
Successfully accessing food and other benefits programs. 
Able to complete applications and manage benefits independently. 
Requires assistance only semi-annually or annual to renew benefits. </t>
  </si>
  <si>
    <t>Transportation</t>
  </si>
  <si>
    <t xml:space="preserve">No public or private transportation available which significantly impacts ability to attend HIV medical appointments and/or access ART.
Refuses to use public transportation. </t>
  </si>
  <si>
    <t>Requires frequent transportation assistance in order to attend HIV medical appointments and access ART. 
Uncomfortable using public transportation.</t>
  </si>
  <si>
    <t>Inconsistent transportation, however ability to attend HIV medical appointments and/or access ART has not been impacted.</t>
  </si>
  <si>
    <t>Has own means of transportation consistently available.
Can afford and is comfortable using public or private transportation.</t>
  </si>
  <si>
    <t>Legal</t>
  </si>
  <si>
    <t>Crisis involving legal system.
Undocumented immigrant whose immigration status has affected ability to access HIV medical care and/or ART.</t>
  </si>
  <si>
    <t>Pending legal issues. Probation. Bankruptcy. Child-support issues.
Undocumented immigrant with pending or unresolved legal issues related to immigration status that may impact ability to access HIV medical care and/or ART.</t>
  </si>
  <si>
    <t xml:space="preserve">No legal problems, but has not completed standard legal documents (POA, Living Will, Permanency Planning, etc.)
Undocumented immigrant, however immigration status has not affected access to HIV medical care or ART. </t>
  </si>
  <si>
    <t>No legal issues. Has completed Health Care Power of Attorney.</t>
  </si>
  <si>
    <t>Dependents</t>
  </si>
  <si>
    <t>Active crisis involving dependent(s). 
Single parent without support system.
Client is a minor child and unaware of status.
Involvement of Child Protective Services.</t>
  </si>
  <si>
    <t>On-going child care/day care needs. 
Client is minor and aware of HIV status. 
Child abuse suspected.</t>
  </si>
  <si>
    <t>Limited assistance with dependents/children required. Occasional child care/respite needs.</t>
  </si>
  <si>
    <t>Stable. No dependents.</t>
  </si>
  <si>
    <t>Support System</t>
  </si>
  <si>
    <t xml:space="preserve">Absent, overburdened or poor support system. 
Recent loss of primary emotional support. 
Has not disclosed HIV status outside of care providers. 
Support person is abusive. </t>
  </si>
  <si>
    <t>Inconsistent or no dependable support system.
Few individuals aware of client's HIV status. 
Suspected abuse by support person.
Regularly requires emotional support from case manager.</t>
  </si>
  <si>
    <t>Regular/period access to support network (chuch, support groups, AA, etc.).
Occasionally requires emotional support from case manager.</t>
  </si>
  <si>
    <t>Supportive significant other, friends and family are aware of client's HIV status.</t>
  </si>
  <si>
    <t>Activities of Daily Living (ADLs)</t>
  </si>
  <si>
    <t>Needs maximum assistance with
ADLs of mobility (inside, outside, transferring, ambulation), personal care (dressing, bathing, continence), dietary (meal preparation, feeding), household maintenance (housework, shopping, laundry)</t>
  </si>
  <si>
    <t>Needs moderate assistance with ADLs
of mobility (inside, outside, transferring, ambulation), personal care (dressing, bathing, continence), dietary (meal preparation, feeding), household maintenance (housework, shopping, laundry)</t>
  </si>
  <si>
    <t>Needs minimal assistance with
ADLs of mobility (inside, outside, transferring, ambulation), personal care (dressing, bathing, continence), dietary (meal preparation, feeding), household maintenance (housework, shopping, laundry)</t>
  </si>
  <si>
    <t>Able to perform all ADLs without assistance.</t>
  </si>
  <si>
    <t>Interpersonal Violence</t>
  </si>
  <si>
    <t>Currently highly unsafe due to interpersonal or family violence.</t>
  </si>
  <si>
    <t>Possibly unsafe due to interpersonal or family violence.</t>
  </si>
  <si>
    <t>Possible safety issues being
assessed by the Case Manager.</t>
  </si>
  <si>
    <t xml:space="preserve">No current or history of interpersonal or family violence. </t>
  </si>
  <si>
    <t>RAW SCORE</t>
  </si>
  <si>
    <t>WEIGHTED SCORE</t>
  </si>
  <si>
    <t>TOTAL SCORE</t>
  </si>
  <si>
    <t>This client requires:</t>
  </si>
  <si>
    <t>Acuity Level</t>
  </si>
  <si>
    <t>Score</t>
  </si>
  <si>
    <t>Care Plan</t>
  </si>
  <si>
    <t>Acuity Re-Assessment</t>
  </si>
  <si>
    <t>Collaboration Recommendation</t>
  </si>
  <si>
    <t>Frequency of Contact</t>
  </si>
  <si>
    <t>NMCM - 1 (0-46)</t>
  </si>
  <si>
    <t>N/A</t>
  </si>
  <si>
    <t>RDA every 6 months</t>
  </si>
  <si>
    <t>Collaboration recommended as needed.</t>
  </si>
  <si>
    <t>Every 6 months and as needed</t>
  </si>
  <si>
    <t>MCM - 2 (47-62)</t>
  </si>
  <si>
    <t>Developed within 30 days of Comprehensive Needs Assessment
Reviewed and updated monthly</t>
  </si>
  <si>
    <t>Acuity reviewed and updated 
every 6 months and as needed</t>
  </si>
  <si>
    <t>Coordination and collaboration with medical provider required. Case conferencing required.</t>
  </si>
  <si>
    <t>Monthly direct participant contact, telephone contact acceptable and intensive coordination with other agencies/providers.  1 Face-to-face contact required every 3 months and 2 additional contacts required monthly.</t>
  </si>
  <si>
    <t>MCM - 2 (63-78)</t>
  </si>
  <si>
    <t>Biweekly direct participant contact, telephone contact acceptable and intensive coordination with other agencies/providers.  1 Face-to-face contact and 2 additional contacts required monthly.</t>
  </si>
  <si>
    <t>ICM - 2 (79-93)</t>
  </si>
  <si>
    <t>Weekly direct participant contact, telephone contact acceptable and intensive coordination with other agencies/providers.  2 Face-to-face contacts and 2 additional contacts required monthly.</t>
  </si>
  <si>
    <t>MULTIPLIER</t>
  </si>
  <si>
    <t>Other Medical Needs</t>
  </si>
  <si>
    <t>Medical Self Management</t>
  </si>
  <si>
    <t>Food and Nutrition</t>
  </si>
  <si>
    <t>Employment Income</t>
  </si>
  <si>
    <t>Activities of Daily Living</t>
  </si>
  <si>
    <t>TOTAL Score:</t>
  </si>
  <si>
    <t>Total Point Translation to Level</t>
  </si>
  <si>
    <t>0 - 46 = 1</t>
  </si>
  <si>
    <t>NMCM</t>
  </si>
  <si>
    <t>47 - 93 = 2</t>
  </si>
  <si>
    <t>MCM</t>
  </si>
  <si>
    <t>Actively engaged in treatment and/or condition is stable. 
Greater than 1 year sobriety.
Current use that does not interfere with ability to attend HIV medical appointments and/or adhere to ART.</t>
  </si>
  <si>
    <t xml:space="preserve"> </t>
  </si>
  <si>
    <t>Mikaela Mendoza-Cardenal</t>
  </si>
  <si>
    <t>Heart of Florida United Way</t>
  </si>
  <si>
    <t>Case Study #1</t>
  </si>
  <si>
    <t>Case Study #2</t>
  </si>
  <si>
    <t>Prescribed ART and has detectable viral load with CD4 count &lt;200.
Refuses to take ART against medical advices.
Starting or restarting ART and client and/or medical provider voice strong concerns regarding ability to adhere.
Medical provider does not recommend starting ART due to strong concerns regarding client's ability to adhere. 
Requires immediate intervention and/or intensive support and education in order to maintain adherence. 
Newly diagnosed and not in treatment.</t>
  </si>
  <si>
    <t xml:space="preserve"> Client Alexis is a college-educated, single, hetero-sexual black cis woman who was diagnosed with HIV (not AIDS) and herpes in 2010. She has not yet disclosed her status to her family or friends, and has not had sex in over five years. Alexis recently reached out to an ASO because she lost her job, health insurance, and dental insurance 8 months ago. Client is currently living with her elderly mother and is able to borrow her car for appointments.
 During intake, Alexis admitted to the case manager that she has been stretching out the last of her medication, and sometimes not taking it at all due to depression from being unemployed. Client also admits to drinking a bottle of wine a day and has been isolating for a few months. She reports no issues with her appetite or oral health concerns.</t>
  </si>
  <si>
    <t>Client Mariah is a queer transgender Latinx woman who was diagnosed with HIV (not AIDS) 10 months ago; she is uninsured due to inconsistent income as a personal trainer. She has been in RWHAP since diagnosis. Client has a strong support system and has disclosed to her family. She lives with her on-again, off-again partner. Client is actively engaged with her mental health treatment for bipolar disorder and was undetectable in her last labs. She has multiple sexual partners and sometimes says she forgets to wear protection, as she is not yet “used” to her new diagnosis. Client was recently diagnosed with chlamydia.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</si>
</sst>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3"/>
      <color theme="1"/>
      <name val="Calibri"/>
      <family val="2"/>
      <scheme val="minor"/>
    </font>
    <font>
      <b/>
      <sz val="10"/>
      <color theme="1"/>
      <name val="Calibri"/>
      <family val="2"/>
      <scheme val="minor"/>
    </font>
    <font>
      <sz val="12"/>
      <color theme="1"/>
      <name val="Times New Roman"/>
      <family val="1"/>
    </font>
    <font>
      <b/>
      <sz val="20"/>
      <color theme="1"/>
      <name val="Calibri"/>
      <family val="2"/>
      <scheme val="minor"/>
    </font>
    <font>
      <b/>
      <sz val="13"/>
      <color theme="1"/>
      <name val="Calibri"/>
      <family val="2"/>
      <scheme val="minor"/>
    </font>
    <font>
      <b/>
      <i/>
      <sz val="13"/>
      <color theme="1"/>
      <name val="Calibri"/>
      <family val="2"/>
      <scheme val="minor"/>
    </font>
    <font>
      <i/>
      <sz val="13"/>
      <color theme="1"/>
      <name val="Calibri"/>
      <family val="2"/>
      <scheme val="minor"/>
    </font>
    <font>
      <b/>
      <sz val="13"/>
      <color theme="1"/>
      <name val="Cambria"/>
      <family val="1"/>
    </font>
    <font>
      <sz val="13"/>
      <color theme="1"/>
      <name val="Cambria"/>
      <family val="1"/>
    </font>
    <font>
      <sz val="13"/>
      <color theme="1"/>
      <name val="Times New Roman"/>
      <family val="1"/>
    </font>
    <font>
      <b/>
      <sz val="13"/>
      <color theme="1"/>
      <name val="Times New Roman"/>
      <family val="1"/>
    </font>
    <font>
      <b/>
      <sz val="13"/>
      <color theme="1"/>
      <name val="Arial"/>
      <family val="2"/>
    </font>
    <font>
      <sz val="13"/>
      <color rgb="FF000000"/>
      <name val="Calibri"/>
      <family val="2"/>
      <scheme val="minor"/>
    </font>
    <font>
      <i/>
      <sz val="12"/>
      <color theme="1"/>
      <name val="Calibri"/>
      <family val="2"/>
      <scheme val="minor"/>
    </font>
    <font>
      <sz val="8"/>
      <color rgb="FF000000"/>
      <name val="Segoe UI"/>
      <family val="2"/>
    </font>
    <font>
      <sz val="22"/>
      <color rgb="FF10167F"/>
      <name val="Arial"/>
      <family val="2"/>
    </font>
    <font>
      <b/>
      <sz val="13"/>
      <color theme="8" tint="-0.249977111117893"/>
      <name val="Cambria"/>
      <family val="1"/>
    </font>
    <font>
      <sz val="12"/>
      <color theme="1"/>
      <name val="Cambria"/>
      <family val="1"/>
    </font>
  </fonts>
  <fills count="4">
    <fill>
      <patternFill patternType="none"/>
    </fill>
    <fill>
      <patternFill patternType="gray125"/>
    </fill>
    <fill>
      <patternFill patternType="solid">
        <fgColor rgb="FFD8D8D8"/>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1" fillId="0" borderId="0" xfId="0" applyFont="1" applyAlignment="1">
      <alignment wrapText="1"/>
    </xf>
    <xf numFmtId="0" fontId="5" fillId="0" borderId="0" xfId="0" applyFont="1" applyAlignment="1">
      <alignment horizontal="right" vertical="center" indent="1"/>
    </xf>
    <xf numFmtId="0" fontId="1" fillId="0" borderId="0" xfId="0" applyFont="1" applyAlignment="1">
      <alignment horizontal="right"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0" xfId="0" applyFont="1" applyAlignment="1">
      <alignment vertical="center" wrapText="1"/>
    </xf>
    <xf numFmtId="0" fontId="12" fillId="0" borderId="1" xfId="0" applyFont="1" applyBorder="1" applyAlignment="1">
      <alignment horizontal="center" vertical="center"/>
    </xf>
    <xf numFmtId="0" fontId="10" fillId="0" borderId="0" xfId="0" applyFont="1" applyAlignment="1">
      <alignmen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3" fillId="0" borderId="0" xfId="0" applyFont="1" applyAlignment="1">
      <alignment vertical="center"/>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12" fillId="0" borderId="1" xfId="0" applyFont="1" applyBorder="1" applyAlignment="1">
      <alignment horizontal="center" vertical="center" wrapText="1"/>
    </xf>
    <xf numFmtId="0" fontId="1" fillId="0" borderId="4" xfId="0" applyFont="1" applyBorder="1" applyProtection="1">
      <protection locked="0"/>
    </xf>
    <xf numFmtId="0" fontId="1" fillId="0" borderId="9" xfId="0" applyFont="1" applyBorder="1" applyAlignment="1">
      <alignment vertical="center"/>
    </xf>
    <xf numFmtId="0" fontId="1" fillId="0" borderId="10" xfId="0" applyFont="1" applyBorder="1" applyAlignment="1">
      <alignment wrapText="1"/>
    </xf>
    <xf numFmtId="0" fontId="1" fillId="0" borderId="11" xfId="0" applyFont="1" applyBorder="1" applyAlignment="1">
      <alignment vertical="center"/>
    </xf>
    <xf numFmtId="0" fontId="1" fillId="0" borderId="4" xfId="0" applyFont="1" applyBorder="1"/>
    <xf numFmtId="0" fontId="1" fillId="0" borderId="4" xfId="0" applyFont="1" applyBorder="1" applyAlignment="1">
      <alignment wrapText="1"/>
    </xf>
    <xf numFmtId="0" fontId="1" fillId="0" borderId="12" xfId="0" applyFont="1" applyBorder="1" applyAlignment="1">
      <alignment wrapText="1"/>
    </xf>
    <xf numFmtId="0" fontId="14"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wrapText="1"/>
    </xf>
    <xf numFmtId="0" fontId="10" fillId="0" borderId="1" xfId="0" applyFont="1" applyBorder="1" applyAlignment="1">
      <alignment horizontal="center" vertical="center" wrapText="1"/>
    </xf>
    <xf numFmtId="0" fontId="2" fillId="2" borderId="1" xfId="0" applyFont="1" applyFill="1" applyBorder="1" applyAlignment="1">
      <alignment vertical="center" wrapText="1"/>
    </xf>
    <xf numFmtId="0" fontId="0" fillId="0" borderId="1" xfId="0" applyBorder="1"/>
    <xf numFmtId="0" fontId="3" fillId="2"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0" xfId="0" applyFont="1" applyAlignment="1">
      <alignment horizontal="left" vertical="center" readingOrder="1"/>
    </xf>
    <xf numFmtId="14" fontId="1" fillId="0" borderId="4" xfId="0" applyNumberFormat="1" applyFont="1" applyBorder="1" applyAlignment="1" applyProtection="1">
      <alignment horizontal="left"/>
      <protection locked="0"/>
    </xf>
    <xf numFmtId="0" fontId="18" fillId="0" borderId="1"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 fillId="0" borderId="4" xfId="0" applyFont="1" applyBorder="1" applyAlignment="1" applyProtection="1">
      <alignment horizontal="center"/>
      <protection locked="0"/>
    </xf>
    <xf numFmtId="0" fontId="6" fillId="0" borderId="0" xfId="0" applyFont="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DA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8</xdr:row>
          <xdr:rowOff>0</xdr:rowOff>
        </xdr:from>
        <xdr:to>
          <xdr:col>2</xdr:col>
          <xdr:colOff>923925</xdr:colOff>
          <xdr:row>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Newly diagnosed with HIV in the last year and not currently in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7</xdr:row>
          <xdr:rowOff>190500</xdr:rowOff>
        </xdr:from>
        <xdr:to>
          <xdr:col>4</xdr:col>
          <xdr:colOff>495300</xdr:colOff>
          <xdr:row>8</xdr:row>
          <xdr:rowOff>180975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Incarcerated within the last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0</xdr:rowOff>
        </xdr:from>
        <xdr:to>
          <xdr:col>2</xdr:col>
          <xdr:colOff>609600</xdr:colOff>
          <xdr:row>9</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 of care for over 6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9</xdr:row>
          <xdr:rowOff>9525</xdr:rowOff>
        </xdr:from>
        <xdr:to>
          <xdr:col>4</xdr:col>
          <xdr:colOff>495300</xdr:colOff>
          <xdr:row>10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Currently homeless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2</xdr:col>
          <xdr:colOff>609600</xdr:colOff>
          <xdr:row>10</xdr:row>
          <xdr:rowOff>209550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Consistently missing medical appointments or medication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10</xdr:row>
          <xdr:rowOff>19050</xdr:rowOff>
        </xdr:from>
        <xdr:to>
          <xdr:col>4</xdr:col>
          <xdr:colOff>495300</xdr:colOff>
          <xdr:row>11</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to the area/RW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0</xdr:rowOff>
        </xdr:from>
        <xdr:to>
          <xdr:col>2</xdr:col>
          <xdr:colOff>609600</xdr:colOff>
          <xdr:row>11</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Viral load above 200 copies/mL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8</xdr:row>
          <xdr:rowOff>0</xdr:rowOff>
        </xdr:from>
        <xdr:to>
          <xdr:col>2</xdr:col>
          <xdr:colOff>923925</xdr:colOff>
          <xdr:row>9</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Newly diagnosed with HIV in the last year and not currently in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7</xdr:row>
          <xdr:rowOff>190500</xdr:rowOff>
        </xdr:from>
        <xdr:to>
          <xdr:col>4</xdr:col>
          <xdr:colOff>495300</xdr:colOff>
          <xdr:row>8</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Incarcerated within the last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0</xdr:rowOff>
        </xdr:from>
        <xdr:to>
          <xdr:col>2</xdr:col>
          <xdr:colOff>609600</xdr:colOff>
          <xdr:row>9</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 of care for over 6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9</xdr:row>
          <xdr:rowOff>9525</xdr:rowOff>
        </xdr:from>
        <xdr:to>
          <xdr:col>4</xdr:col>
          <xdr:colOff>495300</xdr:colOff>
          <xdr:row>10</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Currently homeless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2</xdr:col>
          <xdr:colOff>609600</xdr:colOff>
          <xdr:row>10</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Consistently missing medical appointments or medication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10</xdr:row>
          <xdr:rowOff>19050</xdr:rowOff>
        </xdr:from>
        <xdr:to>
          <xdr:col>4</xdr:col>
          <xdr:colOff>495300</xdr:colOff>
          <xdr:row>11</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to the area/RW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0</xdr:rowOff>
        </xdr:from>
        <xdr:to>
          <xdr:col>2</xdr:col>
          <xdr:colOff>609600</xdr:colOff>
          <xdr:row>11</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Viral load above 200 copies/mL</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ikaela Mendoza-Cardenal" id="{4ED66C33-CA9A-4CFF-AFC5-C726B245CDAC}" userId="S::mikaela.mendoza@hfuw.org::e7c97820-def4-4049-a048-b64423cb1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1-10-01T19:32:13.89" personId="{4ED66C33-CA9A-4CFF-AFC5-C726B245CDAC}" id="{AB2CF574-1D9B-443B-85F7-A4B9434E04A5}">
    <text>The last one I feel should be only maintaining medical care, because improving accessing is the job of NMCM and MCM is improving outcomes</text>
  </threadedComment>
  <threadedComment ref="C22" dT="2021-10-01T20:34:23.81" personId="{4ED66C33-CA9A-4CFF-AFC5-C726B245CDAC}" id="{30947D90-B017-40FC-A099-83EA8321A730}">
    <text>Does the (w/ providers) need to be in parentheses in this row?</text>
  </threadedComment>
  <threadedComment ref="C24" dT="2021-10-01T20:36:19.39" personId="{4ED66C33-CA9A-4CFF-AFC5-C726B245CDAC}" id="{8BABB857-8390-4313-B59B-20B7060E1E22}">
    <text>I feel like the first bullet here should be switched with the two bullets in the second column</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70"/>
  <sheetViews>
    <sheetView showGridLines="0" tabSelected="1" zoomScale="90" zoomScaleNormal="90" zoomScaleSheetLayoutView="50" zoomScalePageLayoutView="70" workbookViewId="0">
      <pane ySplit="15" topLeftCell="A16" activePane="bottomLeft" state="frozen"/>
      <selection pane="bottomLeft" activeCell="C16" sqref="C16"/>
    </sheetView>
  </sheetViews>
  <sheetFormatPr defaultColWidth="9.140625" defaultRowHeight="17.25" x14ac:dyDescent="0.3"/>
  <cols>
    <col min="1" max="1" width="25.28515625" style="3" customWidth="1"/>
    <col min="2" max="2" width="17.5703125" style="3" customWidth="1"/>
    <col min="3" max="6" width="43.85546875" style="4" customWidth="1"/>
    <col min="7" max="7" width="1.42578125" style="3" customWidth="1"/>
    <col min="8" max="8" width="42.28515625" style="3" customWidth="1"/>
    <col min="9" max="16384" width="9.140625" style="3"/>
  </cols>
  <sheetData>
    <row r="1" spans="1:9" ht="26.25" x14ac:dyDescent="0.3">
      <c r="A1" s="56" t="s">
        <v>0</v>
      </c>
      <c r="B1" s="56"/>
      <c r="C1" s="56"/>
      <c r="D1" s="56"/>
      <c r="E1" s="56"/>
      <c r="F1" s="56"/>
    </row>
    <row r="2" spans="1:9" x14ac:dyDescent="0.3">
      <c r="A2" s="2"/>
    </row>
    <row r="3" spans="1:9" x14ac:dyDescent="0.3">
      <c r="A3" s="5" t="s">
        <v>1</v>
      </c>
      <c r="B3" s="54" t="s">
        <v>148</v>
      </c>
      <c r="C3" s="54"/>
      <c r="D3" s="5" t="s">
        <v>2</v>
      </c>
      <c r="E3" s="5"/>
      <c r="F3" s="44">
        <v>44496</v>
      </c>
    </row>
    <row r="4" spans="1:9" x14ac:dyDescent="0.3">
      <c r="A4" s="2"/>
      <c r="D4" s="6"/>
      <c r="E4" s="6"/>
    </row>
    <row r="5" spans="1:9" x14ac:dyDescent="0.3">
      <c r="A5" s="5" t="s">
        <v>3</v>
      </c>
      <c r="B5" s="54" t="s">
        <v>146</v>
      </c>
      <c r="C5" s="54"/>
      <c r="D5" s="5" t="s">
        <v>4</v>
      </c>
      <c r="E5" s="5"/>
      <c r="F5" s="24" t="s">
        <v>147</v>
      </c>
    </row>
    <row r="6" spans="1:9" ht="84.75" customHeight="1" x14ac:dyDescent="0.3">
      <c r="A6" s="51" t="s">
        <v>151</v>
      </c>
      <c r="B6" s="52"/>
      <c r="C6" s="52"/>
      <c r="D6" s="52"/>
      <c r="E6" s="52"/>
      <c r="F6" s="53"/>
    </row>
    <row r="7" spans="1:9" x14ac:dyDescent="0.3">
      <c r="A7" s="57" t="s">
        <v>5</v>
      </c>
      <c r="B7" s="58"/>
      <c r="C7" s="58"/>
      <c r="D7" s="58"/>
      <c r="E7" s="58"/>
      <c r="F7" s="59"/>
    </row>
    <row r="8" spans="1:9" x14ac:dyDescent="0.3">
      <c r="A8" s="31" t="s">
        <v>6</v>
      </c>
      <c r="B8" s="32"/>
      <c r="C8" s="32"/>
      <c r="D8" s="32"/>
      <c r="E8" s="32"/>
      <c r="F8" s="33"/>
    </row>
    <row r="9" spans="1:9" x14ac:dyDescent="0.3">
      <c r="A9" s="25"/>
      <c r="F9" s="26"/>
    </row>
    <row r="10" spans="1:9" x14ac:dyDescent="0.3">
      <c r="A10" s="25"/>
      <c r="F10" s="26"/>
    </row>
    <row r="11" spans="1:9" x14ac:dyDescent="0.3">
      <c r="A11" s="25"/>
      <c r="F11" s="26"/>
    </row>
    <row r="12" spans="1:9" x14ac:dyDescent="0.3">
      <c r="A12" s="27"/>
      <c r="B12" s="28"/>
      <c r="C12" s="29"/>
      <c r="D12" s="29"/>
      <c r="E12" s="29"/>
      <c r="F12" s="30"/>
    </row>
    <row r="13" spans="1:9" ht="15" customHeight="1" x14ac:dyDescent="0.3">
      <c r="A13" s="55" t="s">
        <v>7</v>
      </c>
      <c r="B13" s="55"/>
      <c r="C13" s="55"/>
      <c r="D13" s="55"/>
      <c r="E13" s="55"/>
      <c r="F13" s="55"/>
    </row>
    <row r="14" spans="1:9" x14ac:dyDescent="0.3">
      <c r="A14" s="55"/>
      <c r="B14" s="55"/>
      <c r="C14" s="55"/>
      <c r="D14" s="55"/>
      <c r="E14" s="55"/>
      <c r="F14" s="55"/>
    </row>
    <row r="15" spans="1:9" x14ac:dyDescent="0.3">
      <c r="A15" s="7" t="s">
        <v>8</v>
      </c>
      <c r="B15" s="7" t="s">
        <v>9</v>
      </c>
      <c r="C15" s="7" t="s">
        <v>10</v>
      </c>
      <c r="D15" s="7" t="s">
        <v>11</v>
      </c>
      <c r="E15" s="7" t="s">
        <v>12</v>
      </c>
      <c r="F15" s="7" t="s">
        <v>13</v>
      </c>
      <c r="H15" s="3" t="s">
        <v>145</v>
      </c>
    </row>
    <row r="16" spans="1:9" ht="343.9" customHeight="1" x14ac:dyDescent="0.3">
      <c r="A16" s="8" t="s">
        <v>14</v>
      </c>
      <c r="B16" s="9">
        <v>3</v>
      </c>
      <c r="C16" s="10" t="s">
        <v>15</v>
      </c>
      <c r="D16" s="10" t="s">
        <v>16</v>
      </c>
      <c r="E16" s="10" t="s">
        <v>17</v>
      </c>
      <c r="F16" s="10" t="s">
        <v>18</v>
      </c>
      <c r="I16"/>
    </row>
    <row r="17" spans="1:9" ht="340.9" customHeight="1" x14ac:dyDescent="0.3">
      <c r="A17" s="8" t="s">
        <v>19</v>
      </c>
      <c r="B17" s="9">
        <v>3</v>
      </c>
      <c r="C17" s="45" t="s">
        <v>150</v>
      </c>
      <c r="D17" s="10" t="s">
        <v>21</v>
      </c>
      <c r="E17" s="10" t="s">
        <v>22</v>
      </c>
      <c r="F17" s="10" t="s">
        <v>23</v>
      </c>
      <c r="H17"/>
      <c r="I17" s="43"/>
    </row>
    <row r="18" spans="1:9" ht="284.45" customHeight="1" x14ac:dyDescent="0.3">
      <c r="A18" s="8" t="s">
        <v>24</v>
      </c>
      <c r="B18" s="9">
        <v>1</v>
      </c>
      <c r="C18" s="10" t="s">
        <v>25</v>
      </c>
      <c r="D18" s="10" t="s">
        <v>26</v>
      </c>
      <c r="E18" s="10" t="s">
        <v>27</v>
      </c>
      <c r="F18" s="10" t="s">
        <v>28</v>
      </c>
    </row>
    <row r="19" spans="1:9" ht="244.9" customHeight="1" x14ac:dyDescent="0.3">
      <c r="A19" s="8" t="s">
        <v>29</v>
      </c>
      <c r="B19" s="9">
        <v>0</v>
      </c>
      <c r="C19" s="10" t="s">
        <v>30</v>
      </c>
      <c r="D19" s="10" t="s">
        <v>31</v>
      </c>
      <c r="E19" s="10" t="s">
        <v>32</v>
      </c>
      <c r="F19" s="10" t="s">
        <v>33</v>
      </c>
    </row>
    <row r="20" spans="1:9" ht="234.6" customHeight="1" x14ac:dyDescent="0.3">
      <c r="A20" s="8" t="s">
        <v>34</v>
      </c>
      <c r="B20" s="9">
        <v>1</v>
      </c>
      <c r="C20" s="10" t="s">
        <v>35</v>
      </c>
      <c r="D20" s="10" t="s">
        <v>36</v>
      </c>
      <c r="E20" s="10" t="s">
        <v>37</v>
      </c>
      <c r="F20" s="10" t="s">
        <v>38</v>
      </c>
    </row>
    <row r="21" spans="1:9" ht="128.44999999999999" customHeight="1" x14ac:dyDescent="0.3">
      <c r="A21" s="8" t="s">
        <v>39</v>
      </c>
      <c r="B21" s="9">
        <v>1</v>
      </c>
      <c r="C21" s="10" t="s">
        <v>40</v>
      </c>
      <c r="D21" s="10" t="s">
        <v>41</v>
      </c>
      <c r="E21" s="10" t="s">
        <v>42</v>
      </c>
      <c r="F21" s="10" t="s">
        <v>43</v>
      </c>
    </row>
    <row r="22" spans="1:9" ht="217.9" customHeight="1" x14ac:dyDescent="0.3">
      <c r="A22" s="8" t="s">
        <v>44</v>
      </c>
      <c r="B22" s="9">
        <v>2</v>
      </c>
      <c r="C22" s="10" t="s">
        <v>45</v>
      </c>
      <c r="D22" s="10" t="s">
        <v>46</v>
      </c>
      <c r="E22" s="10" t="s">
        <v>47</v>
      </c>
      <c r="F22" s="10" t="s">
        <v>48</v>
      </c>
    </row>
    <row r="23" spans="1:9" ht="310.89999999999998" customHeight="1" x14ac:dyDescent="0.3">
      <c r="A23" s="8" t="s">
        <v>49</v>
      </c>
      <c r="B23" s="9">
        <v>3</v>
      </c>
      <c r="C23" s="10" t="s">
        <v>50</v>
      </c>
      <c r="D23" s="10" t="s">
        <v>51</v>
      </c>
      <c r="E23" s="10" t="s">
        <v>52</v>
      </c>
      <c r="F23" s="10" t="s">
        <v>53</v>
      </c>
    </row>
    <row r="24" spans="1:9" ht="254.45" customHeight="1" x14ac:dyDescent="0.3">
      <c r="A24" s="8" t="s">
        <v>54</v>
      </c>
      <c r="B24" s="9">
        <v>3</v>
      </c>
      <c r="C24" s="10" t="s">
        <v>55</v>
      </c>
      <c r="D24" s="10" t="s">
        <v>56</v>
      </c>
      <c r="E24" s="10" t="s">
        <v>144</v>
      </c>
      <c r="F24" s="10" t="s">
        <v>57</v>
      </c>
    </row>
    <row r="25" spans="1:9" ht="177" customHeight="1" x14ac:dyDescent="0.3">
      <c r="A25" s="8" t="s">
        <v>58</v>
      </c>
      <c r="B25" s="9">
        <v>1</v>
      </c>
      <c r="C25" s="10" t="s">
        <v>59</v>
      </c>
      <c r="D25" s="10" t="s">
        <v>60</v>
      </c>
      <c r="E25" s="10" t="s">
        <v>61</v>
      </c>
      <c r="F25" s="10" t="s">
        <v>62</v>
      </c>
    </row>
    <row r="26" spans="1:9" ht="242.45" customHeight="1" x14ac:dyDescent="0.3">
      <c r="A26" s="8" t="s">
        <v>63</v>
      </c>
      <c r="B26" s="9">
        <v>0</v>
      </c>
      <c r="C26" s="10" t="s">
        <v>64</v>
      </c>
      <c r="D26" s="10" t="s">
        <v>65</v>
      </c>
      <c r="E26" s="10" t="s">
        <v>66</v>
      </c>
      <c r="F26" s="10" t="s">
        <v>67</v>
      </c>
    </row>
    <row r="27" spans="1:9" ht="153.6" customHeight="1" x14ac:dyDescent="0.3">
      <c r="A27" s="8" t="s">
        <v>68</v>
      </c>
      <c r="B27" s="9">
        <v>0</v>
      </c>
      <c r="C27" s="10" t="s">
        <v>69</v>
      </c>
      <c r="D27" s="10" t="s">
        <v>70</v>
      </c>
      <c r="E27" s="10" t="s">
        <v>71</v>
      </c>
      <c r="F27" s="10" t="s">
        <v>72</v>
      </c>
    </row>
    <row r="28" spans="1:9" ht="238.9" customHeight="1" x14ac:dyDescent="0.3">
      <c r="A28" s="8" t="s">
        <v>73</v>
      </c>
      <c r="B28" s="9">
        <v>3</v>
      </c>
      <c r="C28" s="10" t="s">
        <v>74</v>
      </c>
      <c r="D28" s="10" t="s">
        <v>75</v>
      </c>
      <c r="E28" s="10" t="s">
        <v>76</v>
      </c>
      <c r="F28" s="10" t="s">
        <v>77</v>
      </c>
    </row>
    <row r="29" spans="1:9" ht="128.44999999999999" customHeight="1" x14ac:dyDescent="0.3">
      <c r="A29" s="8" t="s">
        <v>78</v>
      </c>
      <c r="B29" s="9">
        <v>0</v>
      </c>
      <c r="C29" s="10" t="s">
        <v>79</v>
      </c>
      <c r="D29" s="10" t="s">
        <v>80</v>
      </c>
      <c r="E29" s="10" t="s">
        <v>81</v>
      </c>
      <c r="F29" s="10" t="s">
        <v>82</v>
      </c>
    </row>
    <row r="30" spans="1:9" ht="148.9" customHeight="1" x14ac:dyDescent="0.3">
      <c r="A30" s="8" t="s">
        <v>83</v>
      </c>
      <c r="B30" s="9">
        <v>0</v>
      </c>
      <c r="C30" s="10" t="s">
        <v>84</v>
      </c>
      <c r="D30" s="10" t="s">
        <v>85</v>
      </c>
      <c r="E30" s="10" t="s">
        <v>86</v>
      </c>
      <c r="F30" s="10" t="s">
        <v>87</v>
      </c>
    </row>
    <row r="31" spans="1:9" ht="165.6" customHeight="1" x14ac:dyDescent="0.3">
      <c r="A31" s="8" t="s">
        <v>88</v>
      </c>
      <c r="B31" s="9">
        <v>0</v>
      </c>
      <c r="C31" s="10" t="s">
        <v>89</v>
      </c>
      <c r="D31" s="10" t="s">
        <v>90</v>
      </c>
      <c r="E31" s="10" t="s">
        <v>91</v>
      </c>
      <c r="F31" s="10" t="s">
        <v>92</v>
      </c>
    </row>
    <row r="32" spans="1:9" ht="174" customHeight="1" x14ac:dyDescent="0.3">
      <c r="A32" s="8" t="s">
        <v>93</v>
      </c>
      <c r="B32" s="9">
        <v>3</v>
      </c>
      <c r="C32" s="10" t="s">
        <v>94</v>
      </c>
      <c r="D32" s="10" t="s">
        <v>95</v>
      </c>
      <c r="E32" s="10" t="s">
        <v>96</v>
      </c>
      <c r="F32" s="10" t="s">
        <v>97</v>
      </c>
    </row>
    <row r="33" spans="1:6" ht="137.44999999999999" customHeight="1" x14ac:dyDescent="0.3">
      <c r="A33" s="8" t="s">
        <v>98</v>
      </c>
      <c r="B33" s="9">
        <v>0</v>
      </c>
      <c r="C33" s="10" t="s">
        <v>99</v>
      </c>
      <c r="D33" s="10" t="s">
        <v>100</v>
      </c>
      <c r="E33" s="10" t="s">
        <v>101</v>
      </c>
      <c r="F33" s="10" t="s">
        <v>102</v>
      </c>
    </row>
    <row r="34" spans="1:6" ht="66" customHeight="1" x14ac:dyDescent="0.3">
      <c r="A34" s="8" t="s">
        <v>103</v>
      </c>
      <c r="B34" s="9">
        <v>0</v>
      </c>
      <c r="C34" s="10" t="s">
        <v>104</v>
      </c>
      <c r="D34" s="10" t="s">
        <v>105</v>
      </c>
      <c r="E34" s="10" t="s">
        <v>106</v>
      </c>
      <c r="F34" s="10" t="s">
        <v>107</v>
      </c>
    </row>
    <row r="36" spans="1:6" x14ac:dyDescent="0.3">
      <c r="A36" s="2"/>
    </row>
    <row r="37" spans="1:6" x14ac:dyDescent="0.3">
      <c r="A37" s="46" t="s">
        <v>8</v>
      </c>
      <c r="B37" s="47"/>
      <c r="C37" s="11" t="s">
        <v>108</v>
      </c>
      <c r="D37" s="11" t="s">
        <v>109</v>
      </c>
      <c r="E37" s="3"/>
      <c r="F37" s="3"/>
    </row>
    <row r="38" spans="1:6" ht="14.25" customHeight="1" x14ac:dyDescent="0.3">
      <c r="A38" s="34" t="s">
        <v>14</v>
      </c>
      <c r="B38" s="35"/>
      <c r="C38" s="36">
        <f>B16</f>
        <v>3</v>
      </c>
      <c r="D38" s="36">
        <f>C38*3</f>
        <v>9</v>
      </c>
      <c r="E38" s="3"/>
      <c r="F38" s="3"/>
    </row>
    <row r="39" spans="1:6" ht="14.25" customHeight="1" x14ac:dyDescent="0.3">
      <c r="A39" s="34" t="s">
        <v>19</v>
      </c>
      <c r="B39" s="35"/>
      <c r="C39" s="36">
        <f t="shared" ref="C39:C56" si="0">B17</f>
        <v>3</v>
      </c>
      <c r="D39" s="36">
        <f>C39*3</f>
        <v>9</v>
      </c>
      <c r="E39" s="3"/>
      <c r="F39" s="3"/>
    </row>
    <row r="40" spans="1:6" ht="14.25" customHeight="1" x14ac:dyDescent="0.3">
      <c r="A40" s="34" t="s">
        <v>24</v>
      </c>
      <c r="B40" s="35"/>
      <c r="C40" s="36">
        <f t="shared" si="0"/>
        <v>1</v>
      </c>
      <c r="D40" s="36">
        <f t="shared" ref="D40:D47" si="1">C40*2</f>
        <v>2</v>
      </c>
      <c r="E40" s="3"/>
      <c r="F40" s="3"/>
    </row>
    <row r="41" spans="1:6" ht="14.25" customHeight="1" x14ac:dyDescent="0.3">
      <c r="A41" s="34" t="s">
        <v>29</v>
      </c>
      <c r="B41" s="35"/>
      <c r="C41" s="36">
        <f t="shared" si="0"/>
        <v>0</v>
      </c>
      <c r="D41" s="36">
        <f t="shared" si="1"/>
        <v>0</v>
      </c>
      <c r="E41" s="3"/>
      <c r="F41" s="3"/>
    </row>
    <row r="42" spans="1:6" ht="14.25" customHeight="1" x14ac:dyDescent="0.3">
      <c r="A42" s="34" t="s">
        <v>34</v>
      </c>
      <c r="B42" s="35"/>
      <c r="C42" s="36">
        <f t="shared" si="0"/>
        <v>1</v>
      </c>
      <c r="D42" s="36">
        <f t="shared" si="1"/>
        <v>2</v>
      </c>
      <c r="E42" s="3"/>
      <c r="F42" s="3"/>
    </row>
    <row r="43" spans="1:6" ht="14.25" customHeight="1" x14ac:dyDescent="0.3">
      <c r="A43" s="34" t="s">
        <v>39</v>
      </c>
      <c r="B43" s="35"/>
      <c r="C43" s="36">
        <f t="shared" si="0"/>
        <v>1</v>
      </c>
      <c r="D43" s="36">
        <f t="shared" si="1"/>
        <v>2</v>
      </c>
      <c r="E43" s="3"/>
      <c r="F43" s="3"/>
    </row>
    <row r="44" spans="1:6" ht="14.25" customHeight="1" x14ac:dyDescent="0.3">
      <c r="A44" s="34" t="s">
        <v>44</v>
      </c>
      <c r="B44" s="35"/>
      <c r="C44" s="36">
        <f t="shared" si="0"/>
        <v>2</v>
      </c>
      <c r="D44" s="36">
        <f t="shared" si="1"/>
        <v>4</v>
      </c>
      <c r="E44" s="3"/>
      <c r="F44" s="3"/>
    </row>
    <row r="45" spans="1:6" ht="14.25" customHeight="1" x14ac:dyDescent="0.3">
      <c r="A45" s="34" t="s">
        <v>49</v>
      </c>
      <c r="B45" s="35"/>
      <c r="C45" s="36">
        <f t="shared" si="0"/>
        <v>3</v>
      </c>
      <c r="D45" s="36">
        <f t="shared" si="1"/>
        <v>6</v>
      </c>
      <c r="E45" s="3"/>
      <c r="F45" s="3"/>
    </row>
    <row r="46" spans="1:6" ht="14.25" customHeight="1" x14ac:dyDescent="0.3">
      <c r="A46" s="34" t="s">
        <v>54</v>
      </c>
      <c r="B46" s="35"/>
      <c r="C46" s="36">
        <f t="shared" si="0"/>
        <v>3</v>
      </c>
      <c r="D46" s="36">
        <f t="shared" si="1"/>
        <v>6</v>
      </c>
      <c r="E46" s="3"/>
      <c r="F46" s="3"/>
    </row>
    <row r="47" spans="1:6" ht="14.25" customHeight="1" x14ac:dyDescent="0.3">
      <c r="A47" s="34" t="s">
        <v>58</v>
      </c>
      <c r="B47" s="35"/>
      <c r="C47" s="36">
        <f t="shared" si="0"/>
        <v>1</v>
      </c>
      <c r="D47" s="36">
        <f t="shared" si="1"/>
        <v>2</v>
      </c>
      <c r="E47" s="3"/>
      <c r="F47" s="3"/>
    </row>
    <row r="48" spans="1:6" ht="14.25" customHeight="1" x14ac:dyDescent="0.3">
      <c r="A48" s="34" t="s">
        <v>63</v>
      </c>
      <c r="B48" s="35"/>
      <c r="C48" s="36">
        <f t="shared" si="0"/>
        <v>0</v>
      </c>
      <c r="D48" s="36">
        <f t="shared" ref="D48:D56" si="2">C48*1</f>
        <v>0</v>
      </c>
      <c r="E48" s="3"/>
      <c r="F48" s="3"/>
    </row>
    <row r="49" spans="1:6" ht="14.25" customHeight="1" x14ac:dyDescent="0.3">
      <c r="A49" s="34" t="s">
        <v>68</v>
      </c>
      <c r="B49" s="35"/>
      <c r="C49" s="36">
        <f t="shared" si="0"/>
        <v>0</v>
      </c>
      <c r="D49" s="36">
        <f t="shared" si="2"/>
        <v>0</v>
      </c>
      <c r="E49" s="3"/>
      <c r="F49" s="3"/>
    </row>
    <row r="50" spans="1:6" ht="14.25" customHeight="1" x14ac:dyDescent="0.3">
      <c r="A50" s="34" t="s">
        <v>73</v>
      </c>
      <c r="B50" s="35"/>
      <c r="C50" s="36">
        <f t="shared" si="0"/>
        <v>3</v>
      </c>
      <c r="D50" s="36">
        <f t="shared" si="2"/>
        <v>3</v>
      </c>
      <c r="E50" s="3"/>
      <c r="F50" s="3"/>
    </row>
    <row r="51" spans="1:6" ht="14.25" customHeight="1" x14ac:dyDescent="0.3">
      <c r="A51" s="34" t="s">
        <v>78</v>
      </c>
      <c r="B51" s="35"/>
      <c r="C51" s="36">
        <f t="shared" si="0"/>
        <v>0</v>
      </c>
      <c r="D51" s="36">
        <f t="shared" si="2"/>
        <v>0</v>
      </c>
      <c r="E51" s="3"/>
      <c r="F51" s="3"/>
    </row>
    <row r="52" spans="1:6" ht="14.25" customHeight="1" x14ac:dyDescent="0.3">
      <c r="A52" s="34" t="s">
        <v>83</v>
      </c>
      <c r="B52" s="35"/>
      <c r="C52" s="36">
        <f t="shared" si="0"/>
        <v>0</v>
      </c>
      <c r="D52" s="36">
        <f t="shared" si="2"/>
        <v>0</v>
      </c>
      <c r="E52" s="3"/>
      <c r="F52" s="3"/>
    </row>
    <row r="53" spans="1:6" ht="14.25" customHeight="1" x14ac:dyDescent="0.3">
      <c r="A53" s="34" t="s">
        <v>88</v>
      </c>
      <c r="B53" s="35"/>
      <c r="C53" s="36">
        <f t="shared" si="0"/>
        <v>0</v>
      </c>
      <c r="D53" s="36">
        <f t="shared" si="2"/>
        <v>0</v>
      </c>
      <c r="E53" s="3"/>
      <c r="F53" s="3"/>
    </row>
    <row r="54" spans="1:6" ht="14.25" customHeight="1" x14ac:dyDescent="0.3">
      <c r="A54" s="34" t="s">
        <v>93</v>
      </c>
      <c r="B54" s="35"/>
      <c r="C54" s="36">
        <f t="shared" si="0"/>
        <v>3</v>
      </c>
      <c r="D54" s="36">
        <f t="shared" si="2"/>
        <v>3</v>
      </c>
      <c r="E54" s="3"/>
      <c r="F54" s="3"/>
    </row>
    <row r="55" spans="1:6" ht="14.25" customHeight="1" x14ac:dyDescent="0.3">
      <c r="A55" s="34" t="s">
        <v>98</v>
      </c>
      <c r="B55" s="35"/>
      <c r="C55" s="36">
        <f t="shared" si="0"/>
        <v>0</v>
      </c>
      <c r="D55" s="36">
        <f t="shared" si="2"/>
        <v>0</v>
      </c>
      <c r="E55" s="3"/>
      <c r="F55" s="3"/>
    </row>
    <row r="56" spans="1:6" ht="14.25" customHeight="1" x14ac:dyDescent="0.3">
      <c r="A56" s="34" t="s">
        <v>103</v>
      </c>
      <c r="B56" s="35"/>
      <c r="C56" s="36">
        <f t="shared" si="0"/>
        <v>0</v>
      </c>
      <c r="D56" s="36">
        <f t="shared" si="2"/>
        <v>0</v>
      </c>
      <c r="E56" s="3"/>
      <c r="F56" s="3"/>
    </row>
    <row r="57" spans="1:6" x14ac:dyDescent="0.3">
      <c r="A57" s="21" t="s">
        <v>110</v>
      </c>
      <c r="B57" s="22"/>
      <c r="C57" s="12">
        <f>SUM(C38:C56)</f>
        <v>24</v>
      </c>
      <c r="D57" s="12">
        <f>SUM(D38:D56)</f>
        <v>48</v>
      </c>
      <c r="E57" s="3"/>
      <c r="F57" s="3"/>
    </row>
    <row r="58" spans="1:6" x14ac:dyDescent="0.3">
      <c r="F58" s="3"/>
    </row>
    <row r="59" spans="1:6" ht="15.75" customHeight="1" x14ac:dyDescent="0.3">
      <c r="A59" s="48" t="s">
        <v>111</v>
      </c>
      <c r="B59" s="48"/>
      <c r="C59" s="48"/>
      <c r="D59" s="48"/>
      <c r="E59" s="13"/>
      <c r="F59" s="3"/>
    </row>
    <row r="60" spans="1:6" ht="38.25" customHeight="1" x14ac:dyDescent="0.3">
      <c r="A60" s="23" t="s">
        <v>112</v>
      </c>
      <c r="B60" s="14">
        <f>IF(D57&lt;47,1,2)</f>
        <v>2</v>
      </c>
      <c r="C60" s="50" t="str">
        <f>IF(B60=1,"Non-Medical Case Management", "Medical Case Management")</f>
        <v>Medical Case Management</v>
      </c>
      <c r="D60" s="50"/>
      <c r="E60" s="3"/>
      <c r="F60" s="3"/>
    </row>
    <row r="61" spans="1:6" ht="38.25" customHeight="1" x14ac:dyDescent="0.3">
      <c r="C61" s="3"/>
      <c r="D61" s="3"/>
      <c r="E61" s="3"/>
      <c r="F61" s="3"/>
    </row>
    <row r="62" spans="1:6" x14ac:dyDescent="0.3">
      <c r="A62" s="15"/>
    </row>
    <row r="63" spans="1:6" ht="45.75" customHeight="1" x14ac:dyDescent="0.3">
      <c r="A63" s="16" t="s">
        <v>113</v>
      </c>
      <c r="B63" s="16" t="s">
        <v>114</v>
      </c>
      <c r="C63" s="16" t="s">
        <v>115</v>
      </c>
      <c r="D63" s="16" t="s">
        <v>116</v>
      </c>
      <c r="E63" s="16" t="s">
        <v>117</v>
      </c>
      <c r="F63" s="3"/>
    </row>
    <row r="64" spans="1:6" ht="35.25" customHeight="1" x14ac:dyDescent="0.3">
      <c r="A64" s="17" t="s">
        <v>118</v>
      </c>
      <c r="B64" s="17" t="s">
        <v>119</v>
      </c>
      <c r="C64" s="40" t="s">
        <v>120</v>
      </c>
      <c r="D64" s="40" t="s">
        <v>121</v>
      </c>
      <c r="E64" s="18" t="s">
        <v>122</v>
      </c>
      <c r="F64" s="3"/>
    </row>
    <row r="65" spans="1:6" ht="115.15" customHeight="1" x14ac:dyDescent="0.3">
      <c r="A65" s="17" t="s">
        <v>123</v>
      </c>
      <c r="B65" s="49" t="s">
        <v>124</v>
      </c>
      <c r="C65" s="49" t="s">
        <v>125</v>
      </c>
      <c r="D65" s="49" t="s">
        <v>126</v>
      </c>
      <c r="E65" s="19" t="s">
        <v>127</v>
      </c>
      <c r="F65" s="3"/>
    </row>
    <row r="66" spans="1:6" ht="128.44999999999999" customHeight="1" x14ac:dyDescent="0.3">
      <c r="A66" s="17" t="s">
        <v>128</v>
      </c>
      <c r="B66" s="49"/>
      <c r="C66" s="49"/>
      <c r="D66" s="49"/>
      <c r="E66" s="19" t="s">
        <v>129</v>
      </c>
      <c r="F66" s="3"/>
    </row>
    <row r="67" spans="1:6" ht="131.44999999999999" customHeight="1" x14ac:dyDescent="0.3">
      <c r="A67" s="17" t="s">
        <v>130</v>
      </c>
      <c r="B67" s="49"/>
      <c r="C67" s="49"/>
      <c r="D67" s="49"/>
      <c r="E67" s="19" t="s">
        <v>131</v>
      </c>
      <c r="F67" s="3"/>
    </row>
    <row r="68" spans="1:6" ht="28.5" customHeight="1" x14ac:dyDescent="0.3">
      <c r="A68" s="20"/>
    </row>
    <row r="69" spans="1:6" ht="28.5" customHeight="1" x14ac:dyDescent="0.3">
      <c r="A69" s="20"/>
    </row>
    <row r="70" spans="1:6" x14ac:dyDescent="0.3">
      <c r="A70" s="20"/>
    </row>
  </sheetData>
  <sheetProtection formatCells="0" formatColumns="0" formatRows="0"/>
  <mergeCells count="12">
    <mergeCell ref="A6:F6"/>
    <mergeCell ref="B3:C3"/>
    <mergeCell ref="B5:C5"/>
    <mergeCell ref="A13:F14"/>
    <mergeCell ref="A1:F1"/>
    <mergeCell ref="A7:F7"/>
    <mergeCell ref="A37:B37"/>
    <mergeCell ref="A59:D59"/>
    <mergeCell ref="B65:B67"/>
    <mergeCell ref="C65:C67"/>
    <mergeCell ref="D65:D67"/>
    <mergeCell ref="C60:D60"/>
  </mergeCells>
  <dataValidations count="1">
    <dataValidation type="list" allowBlank="1" showInputMessage="1" showErrorMessage="1" sqref="B16:B34">
      <formula1>"0, 1, 2, 3"</formula1>
    </dataValidation>
  </dataValidations>
  <pageMargins left="0.7" right="0.7" top="0.75" bottom="0.75" header="0.3" footer="0.3"/>
  <pageSetup scale="41" fitToHeight="0" orientation="portrait" r:id="rId1"/>
  <headerFooter>
    <oddFooter>&amp;LEffective April 2020&amp;R&amp;P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133350</xdr:colOff>
                    <xdr:row>8</xdr:row>
                    <xdr:rowOff>0</xdr:rowOff>
                  </from>
                  <to>
                    <xdr:col>2</xdr:col>
                    <xdr:colOff>923925</xdr:colOff>
                    <xdr:row>9</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xdr:col>
                    <xdr:colOff>3086100</xdr:colOff>
                    <xdr:row>7</xdr:row>
                    <xdr:rowOff>190500</xdr:rowOff>
                  </from>
                  <to>
                    <xdr:col>4</xdr:col>
                    <xdr:colOff>495300</xdr:colOff>
                    <xdr:row>8</xdr:row>
                    <xdr:rowOff>180975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133350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xdr:col>
                    <xdr:colOff>3086100</xdr:colOff>
                    <xdr:row>9</xdr:row>
                    <xdr:rowOff>9525</xdr:rowOff>
                  </from>
                  <to>
                    <xdr:col>4</xdr:col>
                    <xdr:colOff>495300</xdr:colOff>
                    <xdr:row>10</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133350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2</xdr:col>
                    <xdr:colOff>3086100</xdr:colOff>
                    <xdr:row>10</xdr:row>
                    <xdr:rowOff>19050</xdr:rowOff>
                  </from>
                  <to>
                    <xdr:col>4</xdr:col>
                    <xdr:colOff>495300</xdr:colOff>
                    <xdr:row>11</xdr:row>
                    <xdr:rowOff>9525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0</xdr:col>
                    <xdr:colOff>133350</xdr:colOff>
                    <xdr:row>11</xdr:row>
                    <xdr:rowOff>0</xdr:rowOff>
                  </from>
                  <to>
                    <xdr:col>2</xdr:col>
                    <xdr:colOff>609600</xdr:colOff>
                    <xdr:row>11</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0"/>
  <sheetViews>
    <sheetView showGridLines="0" zoomScale="90" zoomScaleNormal="90" zoomScaleSheetLayoutView="50" zoomScalePageLayoutView="70" workbookViewId="0">
      <pane ySplit="15" topLeftCell="A16" activePane="bottomLeft" state="frozen"/>
      <selection pane="bottomLeft" activeCell="C16" sqref="C16"/>
    </sheetView>
  </sheetViews>
  <sheetFormatPr defaultColWidth="9.140625" defaultRowHeight="17.25" x14ac:dyDescent="0.3"/>
  <cols>
    <col min="1" max="1" width="25.28515625" style="3" customWidth="1"/>
    <col min="2" max="2" width="17.5703125" style="3" customWidth="1"/>
    <col min="3" max="6" width="43.85546875" style="4" customWidth="1"/>
    <col min="7" max="7" width="1.42578125" style="3" customWidth="1"/>
    <col min="8" max="8" width="42.28515625" style="3" customWidth="1"/>
    <col min="9" max="16384" width="9.140625" style="3"/>
  </cols>
  <sheetData>
    <row r="1" spans="1:9" ht="26.25" x14ac:dyDescent="0.3">
      <c r="A1" s="56" t="s">
        <v>0</v>
      </c>
      <c r="B1" s="56"/>
      <c r="C1" s="56"/>
      <c r="D1" s="56"/>
      <c r="E1" s="56"/>
      <c r="F1" s="56"/>
    </row>
    <row r="2" spans="1:9" x14ac:dyDescent="0.3">
      <c r="A2" s="2"/>
    </row>
    <row r="3" spans="1:9" x14ac:dyDescent="0.3">
      <c r="A3" s="5" t="s">
        <v>1</v>
      </c>
      <c r="B3" s="54" t="s">
        <v>149</v>
      </c>
      <c r="C3" s="54"/>
      <c r="D3" s="5" t="s">
        <v>2</v>
      </c>
      <c r="E3" s="5"/>
      <c r="F3" s="44">
        <v>44496</v>
      </c>
    </row>
    <row r="4" spans="1:9" x14ac:dyDescent="0.3">
      <c r="A4" s="2"/>
      <c r="D4" s="6"/>
      <c r="E4" s="6"/>
    </row>
    <row r="5" spans="1:9" x14ac:dyDescent="0.3">
      <c r="A5" s="5" t="s">
        <v>3</v>
      </c>
      <c r="B5" s="54" t="s">
        <v>146</v>
      </c>
      <c r="C5" s="54"/>
      <c r="D5" s="5" t="s">
        <v>4</v>
      </c>
      <c r="E5" s="5"/>
      <c r="F5" s="24" t="s">
        <v>147</v>
      </c>
    </row>
    <row r="6" spans="1:9" ht="66.75" customHeight="1" x14ac:dyDescent="0.3">
      <c r="A6" s="51" t="s">
        <v>152</v>
      </c>
      <c r="B6" s="52"/>
      <c r="C6" s="52"/>
      <c r="D6" s="52"/>
      <c r="E6" s="52"/>
      <c r="F6" s="53"/>
    </row>
    <row r="7" spans="1:9" x14ac:dyDescent="0.3">
      <c r="A7" s="57" t="s">
        <v>5</v>
      </c>
      <c r="B7" s="58"/>
      <c r="C7" s="58"/>
      <c r="D7" s="58"/>
      <c r="E7" s="58"/>
      <c r="F7" s="59"/>
    </row>
    <row r="8" spans="1:9" x14ac:dyDescent="0.3">
      <c r="A8" s="31" t="s">
        <v>6</v>
      </c>
      <c r="B8" s="32"/>
      <c r="C8" s="32"/>
      <c r="D8" s="32"/>
      <c r="E8" s="32"/>
      <c r="F8" s="33"/>
    </row>
    <row r="9" spans="1:9" x14ac:dyDescent="0.3">
      <c r="A9" s="25"/>
      <c r="F9" s="26"/>
    </row>
    <row r="10" spans="1:9" x14ac:dyDescent="0.3">
      <c r="A10" s="25"/>
      <c r="F10" s="26"/>
    </row>
    <row r="11" spans="1:9" x14ac:dyDescent="0.3">
      <c r="A11" s="25"/>
      <c r="F11" s="26"/>
    </row>
    <row r="12" spans="1:9" x14ac:dyDescent="0.3">
      <c r="A12" s="27"/>
      <c r="B12" s="28"/>
      <c r="C12" s="29"/>
      <c r="D12" s="29"/>
      <c r="E12" s="29"/>
      <c r="F12" s="30"/>
    </row>
    <row r="13" spans="1:9" ht="15" customHeight="1" x14ac:dyDescent="0.3">
      <c r="A13" s="55" t="s">
        <v>7</v>
      </c>
      <c r="B13" s="55"/>
      <c r="C13" s="55"/>
      <c r="D13" s="55"/>
      <c r="E13" s="55"/>
      <c r="F13" s="55"/>
    </row>
    <row r="14" spans="1:9" x14ac:dyDescent="0.3">
      <c r="A14" s="55"/>
      <c r="B14" s="55"/>
      <c r="C14" s="55"/>
      <c r="D14" s="55"/>
      <c r="E14" s="55"/>
      <c r="F14" s="55"/>
    </row>
    <row r="15" spans="1:9" x14ac:dyDescent="0.3">
      <c r="A15" s="7" t="s">
        <v>8</v>
      </c>
      <c r="B15" s="7" t="s">
        <v>9</v>
      </c>
      <c r="C15" s="7" t="s">
        <v>10</v>
      </c>
      <c r="D15" s="7" t="s">
        <v>11</v>
      </c>
      <c r="E15" s="7" t="s">
        <v>12</v>
      </c>
      <c r="F15" s="7" t="s">
        <v>13</v>
      </c>
      <c r="H15" s="3" t="s">
        <v>145</v>
      </c>
    </row>
    <row r="16" spans="1:9" ht="343.9" customHeight="1" x14ac:dyDescent="0.3">
      <c r="A16" s="8" t="s">
        <v>14</v>
      </c>
      <c r="B16" s="9">
        <v>0</v>
      </c>
      <c r="C16" s="10" t="s">
        <v>15</v>
      </c>
      <c r="D16" s="10" t="s">
        <v>16</v>
      </c>
      <c r="E16" s="10" t="s">
        <v>17</v>
      </c>
      <c r="F16" s="10" t="s">
        <v>18</v>
      </c>
      <c r="I16"/>
    </row>
    <row r="17" spans="1:9" ht="340.9" customHeight="1" x14ac:dyDescent="0.3">
      <c r="A17" s="8" t="s">
        <v>19</v>
      </c>
      <c r="B17" s="9">
        <v>1</v>
      </c>
      <c r="C17" s="45" t="s">
        <v>20</v>
      </c>
      <c r="D17" s="10" t="s">
        <v>21</v>
      </c>
      <c r="E17" s="10" t="s">
        <v>22</v>
      </c>
      <c r="F17" s="10" t="s">
        <v>23</v>
      </c>
      <c r="H17"/>
      <c r="I17" s="43"/>
    </row>
    <row r="18" spans="1:9" ht="284.45" customHeight="1" x14ac:dyDescent="0.3">
      <c r="A18" s="8" t="s">
        <v>24</v>
      </c>
      <c r="B18" s="9">
        <v>0</v>
      </c>
      <c r="C18" s="10" t="s">
        <v>25</v>
      </c>
      <c r="D18" s="10" t="s">
        <v>26</v>
      </c>
      <c r="E18" s="10" t="s">
        <v>27</v>
      </c>
      <c r="F18" s="10" t="s">
        <v>28</v>
      </c>
    </row>
    <row r="19" spans="1:9" ht="244.9" customHeight="1" x14ac:dyDescent="0.3">
      <c r="A19" s="8" t="s">
        <v>29</v>
      </c>
      <c r="B19" s="9">
        <v>2</v>
      </c>
      <c r="C19" s="10" t="s">
        <v>30</v>
      </c>
      <c r="D19" s="10" t="s">
        <v>31</v>
      </c>
      <c r="E19" s="10" t="s">
        <v>32</v>
      </c>
      <c r="F19" s="10" t="s">
        <v>33</v>
      </c>
    </row>
    <row r="20" spans="1:9" ht="234.6" customHeight="1" x14ac:dyDescent="0.3">
      <c r="A20" s="8" t="s">
        <v>34</v>
      </c>
      <c r="B20" s="9"/>
      <c r="C20" s="10" t="s">
        <v>35</v>
      </c>
      <c r="D20" s="10" t="s">
        <v>36</v>
      </c>
      <c r="E20" s="10" t="s">
        <v>37</v>
      </c>
      <c r="F20" s="10" t="s">
        <v>38</v>
      </c>
    </row>
    <row r="21" spans="1:9" ht="128.44999999999999" customHeight="1" x14ac:dyDescent="0.3">
      <c r="A21" s="8" t="s">
        <v>39</v>
      </c>
      <c r="B21" s="9"/>
      <c r="C21" s="10" t="s">
        <v>40</v>
      </c>
      <c r="D21" s="10" t="s">
        <v>41</v>
      </c>
      <c r="E21" s="10" t="s">
        <v>42</v>
      </c>
      <c r="F21" s="10" t="s">
        <v>43</v>
      </c>
    </row>
    <row r="22" spans="1:9" ht="217.9" customHeight="1" x14ac:dyDescent="0.3">
      <c r="A22" s="8" t="s">
        <v>44</v>
      </c>
      <c r="B22" s="9">
        <v>0</v>
      </c>
      <c r="C22" s="10" t="s">
        <v>45</v>
      </c>
      <c r="D22" s="10" t="s">
        <v>46</v>
      </c>
      <c r="E22" s="10" t="s">
        <v>47</v>
      </c>
      <c r="F22" s="10" t="s">
        <v>48</v>
      </c>
    </row>
    <row r="23" spans="1:9" ht="310.89999999999998" customHeight="1" x14ac:dyDescent="0.3">
      <c r="A23" s="8" t="s">
        <v>49</v>
      </c>
      <c r="B23" s="9">
        <v>2</v>
      </c>
      <c r="C23" s="10" t="s">
        <v>50</v>
      </c>
      <c r="D23" s="10" t="s">
        <v>51</v>
      </c>
      <c r="E23" s="10" t="s">
        <v>52</v>
      </c>
      <c r="F23" s="10" t="s">
        <v>53</v>
      </c>
    </row>
    <row r="24" spans="1:9" ht="254.45" customHeight="1" x14ac:dyDescent="0.3">
      <c r="A24" s="8" t="s">
        <v>54</v>
      </c>
      <c r="B24" s="9">
        <v>0</v>
      </c>
      <c r="C24" s="10" t="s">
        <v>55</v>
      </c>
      <c r="D24" s="10" t="s">
        <v>56</v>
      </c>
      <c r="E24" s="10" t="s">
        <v>144</v>
      </c>
      <c r="F24" s="10" t="s">
        <v>57</v>
      </c>
    </row>
    <row r="25" spans="1:9" ht="177" customHeight="1" x14ac:dyDescent="0.3">
      <c r="A25" s="8" t="s">
        <v>58</v>
      </c>
      <c r="B25" s="9">
        <v>0</v>
      </c>
      <c r="C25" s="10" t="s">
        <v>59</v>
      </c>
      <c r="D25" s="10" t="s">
        <v>60</v>
      </c>
      <c r="E25" s="10" t="s">
        <v>61</v>
      </c>
      <c r="F25" s="10" t="s">
        <v>62</v>
      </c>
    </row>
    <row r="26" spans="1:9" ht="242.45" customHeight="1" x14ac:dyDescent="0.3">
      <c r="A26" s="8" t="s">
        <v>63</v>
      </c>
      <c r="B26" s="9">
        <v>0</v>
      </c>
      <c r="C26" s="10" t="s">
        <v>64</v>
      </c>
      <c r="D26" s="10" t="s">
        <v>65</v>
      </c>
      <c r="E26" s="10" t="s">
        <v>66</v>
      </c>
      <c r="F26" s="10" t="s">
        <v>67</v>
      </c>
    </row>
    <row r="27" spans="1:9" ht="153.6" customHeight="1" x14ac:dyDescent="0.3">
      <c r="A27" s="8" t="s">
        <v>68</v>
      </c>
      <c r="B27" s="9">
        <v>0</v>
      </c>
      <c r="C27" s="10" t="s">
        <v>69</v>
      </c>
      <c r="D27" s="10" t="s">
        <v>70</v>
      </c>
      <c r="E27" s="10" t="s">
        <v>71</v>
      </c>
      <c r="F27" s="10" t="s">
        <v>72</v>
      </c>
    </row>
    <row r="28" spans="1:9" ht="238.9" customHeight="1" x14ac:dyDescent="0.3">
      <c r="A28" s="8" t="s">
        <v>73</v>
      </c>
      <c r="B28" s="9">
        <v>0</v>
      </c>
      <c r="C28" s="10" t="s">
        <v>74</v>
      </c>
      <c r="D28" s="10" t="s">
        <v>75</v>
      </c>
      <c r="E28" s="10" t="s">
        <v>76</v>
      </c>
      <c r="F28" s="10" t="s">
        <v>77</v>
      </c>
    </row>
    <row r="29" spans="1:9" ht="128.44999999999999" customHeight="1" x14ac:dyDescent="0.3">
      <c r="A29" s="8" t="s">
        <v>78</v>
      </c>
      <c r="B29" s="9">
        <v>0</v>
      </c>
      <c r="C29" s="10" t="s">
        <v>79</v>
      </c>
      <c r="D29" s="10" t="s">
        <v>80</v>
      </c>
      <c r="E29" s="10" t="s">
        <v>81</v>
      </c>
      <c r="F29" s="10" t="s">
        <v>82</v>
      </c>
    </row>
    <row r="30" spans="1:9" ht="148.9" customHeight="1" x14ac:dyDescent="0.3">
      <c r="A30" s="8" t="s">
        <v>83</v>
      </c>
      <c r="B30" s="9">
        <v>0</v>
      </c>
      <c r="C30" s="10" t="s">
        <v>84</v>
      </c>
      <c r="D30" s="10" t="s">
        <v>85</v>
      </c>
      <c r="E30" s="10" t="s">
        <v>86</v>
      </c>
      <c r="F30" s="10" t="s">
        <v>87</v>
      </c>
    </row>
    <row r="31" spans="1:9" ht="165.6" customHeight="1" x14ac:dyDescent="0.3">
      <c r="A31" s="8" t="s">
        <v>88</v>
      </c>
      <c r="B31" s="9">
        <v>0</v>
      </c>
      <c r="C31" s="10" t="s">
        <v>89</v>
      </c>
      <c r="D31" s="10" t="s">
        <v>90</v>
      </c>
      <c r="E31" s="10" t="s">
        <v>91</v>
      </c>
      <c r="F31" s="10" t="s">
        <v>92</v>
      </c>
    </row>
    <row r="32" spans="1:9" ht="174" customHeight="1" x14ac:dyDescent="0.3">
      <c r="A32" s="8" t="s">
        <v>93</v>
      </c>
      <c r="B32" s="9">
        <v>2</v>
      </c>
      <c r="C32" s="10" t="s">
        <v>94</v>
      </c>
      <c r="D32" s="10" t="s">
        <v>95</v>
      </c>
      <c r="E32" s="10" t="s">
        <v>96</v>
      </c>
      <c r="F32" s="10" t="s">
        <v>97</v>
      </c>
    </row>
    <row r="33" spans="1:6" ht="137.44999999999999" customHeight="1" x14ac:dyDescent="0.3">
      <c r="A33" s="8" t="s">
        <v>98</v>
      </c>
      <c r="B33" s="9">
        <v>0</v>
      </c>
      <c r="C33" s="10" t="s">
        <v>99</v>
      </c>
      <c r="D33" s="10" t="s">
        <v>100</v>
      </c>
      <c r="E33" s="10" t="s">
        <v>101</v>
      </c>
      <c r="F33" s="10" t="s">
        <v>102</v>
      </c>
    </row>
    <row r="34" spans="1:6" ht="66" customHeight="1" x14ac:dyDescent="0.3">
      <c r="A34" s="8" t="s">
        <v>103</v>
      </c>
      <c r="B34" s="9">
        <v>0</v>
      </c>
      <c r="C34" s="10" t="s">
        <v>104</v>
      </c>
      <c r="D34" s="10" t="s">
        <v>105</v>
      </c>
      <c r="E34" s="10" t="s">
        <v>106</v>
      </c>
      <c r="F34" s="10" t="s">
        <v>107</v>
      </c>
    </row>
    <row r="36" spans="1:6" x14ac:dyDescent="0.3">
      <c r="A36" s="2"/>
    </row>
    <row r="37" spans="1:6" x14ac:dyDescent="0.3">
      <c r="A37" s="46" t="s">
        <v>8</v>
      </c>
      <c r="B37" s="47"/>
      <c r="C37" s="11" t="s">
        <v>108</v>
      </c>
      <c r="D37" s="11" t="s">
        <v>109</v>
      </c>
      <c r="E37" s="3"/>
      <c r="F37" s="3"/>
    </row>
    <row r="38" spans="1:6" ht="14.25" customHeight="1" x14ac:dyDescent="0.3">
      <c r="A38" s="34" t="s">
        <v>14</v>
      </c>
      <c r="B38" s="35"/>
      <c r="C38" s="36">
        <f>B16</f>
        <v>0</v>
      </c>
      <c r="D38" s="36">
        <f>C38*3</f>
        <v>0</v>
      </c>
      <c r="E38" s="3"/>
      <c r="F38" s="3"/>
    </row>
    <row r="39" spans="1:6" ht="14.25" customHeight="1" x14ac:dyDescent="0.3">
      <c r="A39" s="34" t="s">
        <v>19</v>
      </c>
      <c r="B39" s="35"/>
      <c r="C39" s="36">
        <f t="shared" ref="C39:C56" si="0">B17</f>
        <v>1</v>
      </c>
      <c r="D39" s="36">
        <f>C39*3</f>
        <v>3</v>
      </c>
      <c r="E39" s="3"/>
      <c r="F39" s="3"/>
    </row>
    <row r="40" spans="1:6" ht="14.25" customHeight="1" x14ac:dyDescent="0.3">
      <c r="A40" s="34" t="s">
        <v>24</v>
      </c>
      <c r="B40" s="35"/>
      <c r="C40" s="36">
        <f t="shared" si="0"/>
        <v>0</v>
      </c>
      <c r="D40" s="36">
        <f t="shared" ref="D40:D47" si="1">C40*2</f>
        <v>0</v>
      </c>
      <c r="E40" s="3"/>
      <c r="F40" s="3"/>
    </row>
    <row r="41" spans="1:6" ht="14.25" customHeight="1" x14ac:dyDescent="0.3">
      <c r="A41" s="34" t="s">
        <v>29</v>
      </c>
      <c r="B41" s="35"/>
      <c r="C41" s="36">
        <f t="shared" si="0"/>
        <v>2</v>
      </c>
      <c r="D41" s="36">
        <f t="shared" si="1"/>
        <v>4</v>
      </c>
      <c r="E41" s="3"/>
      <c r="F41" s="3"/>
    </row>
    <row r="42" spans="1:6" ht="14.25" customHeight="1" x14ac:dyDescent="0.3">
      <c r="A42" s="34" t="s">
        <v>34</v>
      </c>
      <c r="B42" s="35"/>
      <c r="C42" s="36">
        <f t="shared" si="0"/>
        <v>0</v>
      </c>
      <c r="D42" s="36">
        <f t="shared" si="1"/>
        <v>0</v>
      </c>
      <c r="E42" s="3"/>
      <c r="F42" s="3"/>
    </row>
    <row r="43" spans="1:6" ht="14.25" customHeight="1" x14ac:dyDescent="0.3">
      <c r="A43" s="34" t="s">
        <v>39</v>
      </c>
      <c r="B43" s="35"/>
      <c r="C43" s="36">
        <f t="shared" si="0"/>
        <v>0</v>
      </c>
      <c r="D43" s="36">
        <f t="shared" si="1"/>
        <v>0</v>
      </c>
      <c r="E43" s="3"/>
      <c r="F43" s="3"/>
    </row>
    <row r="44" spans="1:6" ht="14.25" customHeight="1" x14ac:dyDescent="0.3">
      <c r="A44" s="34" t="s">
        <v>44</v>
      </c>
      <c r="B44" s="35"/>
      <c r="C44" s="36">
        <f t="shared" si="0"/>
        <v>0</v>
      </c>
      <c r="D44" s="36">
        <f t="shared" si="1"/>
        <v>0</v>
      </c>
      <c r="E44" s="3"/>
      <c r="F44" s="3"/>
    </row>
    <row r="45" spans="1:6" ht="14.25" customHeight="1" x14ac:dyDescent="0.3">
      <c r="A45" s="34" t="s">
        <v>49</v>
      </c>
      <c r="B45" s="35"/>
      <c r="C45" s="36">
        <f t="shared" si="0"/>
        <v>2</v>
      </c>
      <c r="D45" s="36">
        <f t="shared" si="1"/>
        <v>4</v>
      </c>
      <c r="E45" s="3"/>
      <c r="F45" s="3"/>
    </row>
    <row r="46" spans="1:6" ht="14.25" customHeight="1" x14ac:dyDescent="0.3">
      <c r="A46" s="34" t="s">
        <v>54</v>
      </c>
      <c r="B46" s="35"/>
      <c r="C46" s="36">
        <f t="shared" si="0"/>
        <v>0</v>
      </c>
      <c r="D46" s="36">
        <f t="shared" si="1"/>
        <v>0</v>
      </c>
      <c r="E46" s="3"/>
      <c r="F46" s="3"/>
    </row>
    <row r="47" spans="1:6" ht="14.25" customHeight="1" x14ac:dyDescent="0.3">
      <c r="A47" s="34" t="s">
        <v>58</v>
      </c>
      <c r="B47" s="35"/>
      <c r="C47" s="36">
        <f t="shared" si="0"/>
        <v>0</v>
      </c>
      <c r="D47" s="36">
        <f t="shared" si="1"/>
        <v>0</v>
      </c>
      <c r="E47" s="3"/>
      <c r="F47" s="3"/>
    </row>
    <row r="48" spans="1:6" ht="14.25" customHeight="1" x14ac:dyDescent="0.3">
      <c r="A48" s="34" t="s">
        <v>63</v>
      </c>
      <c r="B48" s="35"/>
      <c r="C48" s="36">
        <f t="shared" si="0"/>
        <v>0</v>
      </c>
      <c r="D48" s="36">
        <f t="shared" ref="D48:D56" si="2">C48*1</f>
        <v>0</v>
      </c>
      <c r="E48" s="3"/>
      <c r="F48" s="3"/>
    </row>
    <row r="49" spans="1:6" ht="14.25" customHeight="1" x14ac:dyDescent="0.3">
      <c r="A49" s="34" t="s">
        <v>68</v>
      </c>
      <c r="B49" s="35"/>
      <c r="C49" s="36">
        <f t="shared" si="0"/>
        <v>0</v>
      </c>
      <c r="D49" s="36">
        <f t="shared" si="2"/>
        <v>0</v>
      </c>
      <c r="E49" s="3"/>
      <c r="F49" s="3"/>
    </row>
    <row r="50" spans="1:6" ht="14.25" customHeight="1" x14ac:dyDescent="0.3">
      <c r="A50" s="34" t="s">
        <v>73</v>
      </c>
      <c r="B50" s="35"/>
      <c r="C50" s="36">
        <f t="shared" si="0"/>
        <v>0</v>
      </c>
      <c r="D50" s="36">
        <f t="shared" si="2"/>
        <v>0</v>
      </c>
      <c r="E50" s="3"/>
      <c r="F50" s="3"/>
    </row>
    <row r="51" spans="1:6" ht="14.25" customHeight="1" x14ac:dyDescent="0.3">
      <c r="A51" s="34" t="s">
        <v>78</v>
      </c>
      <c r="B51" s="35"/>
      <c r="C51" s="36">
        <f t="shared" si="0"/>
        <v>0</v>
      </c>
      <c r="D51" s="36">
        <f t="shared" si="2"/>
        <v>0</v>
      </c>
      <c r="E51" s="3"/>
      <c r="F51" s="3"/>
    </row>
    <row r="52" spans="1:6" ht="14.25" customHeight="1" x14ac:dyDescent="0.3">
      <c r="A52" s="34" t="s">
        <v>83</v>
      </c>
      <c r="B52" s="35"/>
      <c r="C52" s="36">
        <f t="shared" si="0"/>
        <v>0</v>
      </c>
      <c r="D52" s="36">
        <f t="shared" si="2"/>
        <v>0</v>
      </c>
      <c r="E52" s="3"/>
      <c r="F52" s="3"/>
    </row>
    <row r="53" spans="1:6" ht="14.25" customHeight="1" x14ac:dyDescent="0.3">
      <c r="A53" s="34" t="s">
        <v>88</v>
      </c>
      <c r="B53" s="35"/>
      <c r="C53" s="36">
        <f t="shared" si="0"/>
        <v>0</v>
      </c>
      <c r="D53" s="36">
        <f t="shared" si="2"/>
        <v>0</v>
      </c>
      <c r="E53" s="3"/>
      <c r="F53" s="3"/>
    </row>
    <row r="54" spans="1:6" ht="14.25" customHeight="1" x14ac:dyDescent="0.3">
      <c r="A54" s="34" t="s">
        <v>93</v>
      </c>
      <c r="B54" s="35"/>
      <c r="C54" s="36">
        <f t="shared" si="0"/>
        <v>2</v>
      </c>
      <c r="D54" s="36">
        <f t="shared" si="2"/>
        <v>2</v>
      </c>
      <c r="E54" s="3"/>
      <c r="F54" s="3"/>
    </row>
    <row r="55" spans="1:6" ht="14.25" customHeight="1" x14ac:dyDescent="0.3">
      <c r="A55" s="34" t="s">
        <v>98</v>
      </c>
      <c r="B55" s="35"/>
      <c r="C55" s="36">
        <f t="shared" si="0"/>
        <v>0</v>
      </c>
      <c r="D55" s="36">
        <f t="shared" si="2"/>
        <v>0</v>
      </c>
      <c r="E55" s="3"/>
      <c r="F55" s="3"/>
    </row>
    <row r="56" spans="1:6" ht="14.25" customHeight="1" x14ac:dyDescent="0.3">
      <c r="A56" s="34" t="s">
        <v>103</v>
      </c>
      <c r="B56" s="35"/>
      <c r="C56" s="36">
        <f t="shared" si="0"/>
        <v>0</v>
      </c>
      <c r="D56" s="36">
        <f t="shared" si="2"/>
        <v>0</v>
      </c>
      <c r="E56" s="3"/>
      <c r="F56" s="3"/>
    </row>
    <row r="57" spans="1:6" x14ac:dyDescent="0.3">
      <c r="A57" s="21" t="s">
        <v>110</v>
      </c>
      <c r="B57" s="22"/>
      <c r="C57" s="12">
        <f>SUM(C38:C56)</f>
        <v>7</v>
      </c>
      <c r="D57" s="12">
        <f>SUM(D38:D56)</f>
        <v>13</v>
      </c>
      <c r="E57" s="3"/>
      <c r="F57" s="3"/>
    </row>
    <row r="58" spans="1:6" x14ac:dyDescent="0.3">
      <c r="F58" s="3"/>
    </row>
    <row r="59" spans="1:6" ht="15.75" customHeight="1" x14ac:dyDescent="0.3">
      <c r="A59" s="48" t="s">
        <v>111</v>
      </c>
      <c r="B59" s="48"/>
      <c r="C59" s="48"/>
      <c r="D59" s="48"/>
      <c r="E59" s="13"/>
      <c r="F59" s="3"/>
    </row>
    <row r="60" spans="1:6" ht="38.25" customHeight="1" x14ac:dyDescent="0.3">
      <c r="A60" s="42" t="s">
        <v>112</v>
      </c>
      <c r="B60" s="14">
        <f>IF(D57&lt;47,1,2)</f>
        <v>1</v>
      </c>
      <c r="C60" s="50" t="str">
        <f>IF(B60=1,"Non-Medical Case Management", "Medical Case Management")</f>
        <v>Non-Medical Case Management</v>
      </c>
      <c r="D60" s="50"/>
      <c r="E60" s="3"/>
      <c r="F60" s="3"/>
    </row>
    <row r="61" spans="1:6" ht="38.25" customHeight="1" x14ac:dyDescent="0.3">
      <c r="C61" s="3"/>
      <c r="D61" s="3"/>
      <c r="E61" s="3"/>
      <c r="F61" s="3"/>
    </row>
    <row r="62" spans="1:6" x14ac:dyDescent="0.3">
      <c r="A62" s="15"/>
    </row>
    <row r="63" spans="1:6" ht="45.75" customHeight="1" x14ac:dyDescent="0.3">
      <c r="A63" s="16" t="s">
        <v>113</v>
      </c>
      <c r="B63" s="16" t="s">
        <v>114</v>
      </c>
      <c r="C63" s="16" t="s">
        <v>115</v>
      </c>
      <c r="D63" s="16" t="s">
        <v>116</v>
      </c>
      <c r="E63" s="16" t="s">
        <v>117</v>
      </c>
      <c r="F63" s="3"/>
    </row>
    <row r="64" spans="1:6" ht="35.25" customHeight="1" x14ac:dyDescent="0.3">
      <c r="A64" s="17" t="s">
        <v>118</v>
      </c>
      <c r="B64" s="17" t="s">
        <v>119</v>
      </c>
      <c r="C64" s="41" t="s">
        <v>120</v>
      </c>
      <c r="D64" s="41" t="s">
        <v>121</v>
      </c>
      <c r="E64" s="18" t="s">
        <v>122</v>
      </c>
      <c r="F64" s="3"/>
    </row>
    <row r="65" spans="1:6" ht="115.15" customHeight="1" x14ac:dyDescent="0.3">
      <c r="A65" s="17" t="s">
        <v>123</v>
      </c>
      <c r="B65" s="49" t="s">
        <v>124</v>
      </c>
      <c r="C65" s="49" t="s">
        <v>125</v>
      </c>
      <c r="D65" s="49" t="s">
        <v>126</v>
      </c>
      <c r="E65" s="19" t="s">
        <v>127</v>
      </c>
      <c r="F65" s="3"/>
    </row>
    <row r="66" spans="1:6" ht="128.44999999999999" customHeight="1" x14ac:dyDescent="0.3">
      <c r="A66" s="17" t="s">
        <v>128</v>
      </c>
      <c r="B66" s="49"/>
      <c r="C66" s="49"/>
      <c r="D66" s="49"/>
      <c r="E66" s="19" t="s">
        <v>129</v>
      </c>
      <c r="F66" s="3"/>
    </row>
    <row r="67" spans="1:6" ht="131.44999999999999" customHeight="1" x14ac:dyDescent="0.3">
      <c r="A67" s="17" t="s">
        <v>130</v>
      </c>
      <c r="B67" s="49"/>
      <c r="C67" s="49"/>
      <c r="D67" s="49"/>
      <c r="E67" s="19" t="s">
        <v>131</v>
      </c>
      <c r="F67" s="3"/>
    </row>
    <row r="68" spans="1:6" ht="28.5" customHeight="1" x14ac:dyDescent="0.3">
      <c r="A68" s="20"/>
    </row>
    <row r="69" spans="1:6" ht="28.5" customHeight="1" x14ac:dyDescent="0.3">
      <c r="A69" s="20"/>
    </row>
    <row r="70" spans="1:6" x14ac:dyDescent="0.3">
      <c r="A70" s="20"/>
    </row>
  </sheetData>
  <sheetProtection formatCells="0" formatColumns="0" formatRows="0"/>
  <mergeCells count="12">
    <mergeCell ref="A37:B37"/>
    <mergeCell ref="A59:D59"/>
    <mergeCell ref="C60:D60"/>
    <mergeCell ref="B65:B67"/>
    <mergeCell ref="C65:C67"/>
    <mergeCell ref="D65:D67"/>
    <mergeCell ref="A13:F14"/>
    <mergeCell ref="A1:F1"/>
    <mergeCell ref="B3:C3"/>
    <mergeCell ref="B5:C5"/>
    <mergeCell ref="A6:F6"/>
    <mergeCell ref="A7:F7"/>
  </mergeCells>
  <dataValidations count="1">
    <dataValidation type="list" allowBlank="1" showInputMessage="1" showErrorMessage="1" sqref="B16:B34">
      <formula1>"0, 1, 2, 3"</formula1>
    </dataValidation>
  </dataValidations>
  <pageMargins left="0.7" right="0.7" top="0.75" bottom="0.75" header="0.3" footer="0.3"/>
  <pageSetup scale="41" fitToHeight="0" orientation="portrait" r:id="rId1"/>
  <headerFooter>
    <oddFooter>&amp;LEffective April 2020&amp;R&amp;P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133350</xdr:colOff>
                    <xdr:row>8</xdr:row>
                    <xdr:rowOff>0</xdr:rowOff>
                  </from>
                  <to>
                    <xdr:col>2</xdr:col>
                    <xdr:colOff>923925</xdr:colOff>
                    <xdr:row>9</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3086100</xdr:colOff>
                    <xdr:row>7</xdr:row>
                    <xdr:rowOff>190500</xdr:rowOff>
                  </from>
                  <to>
                    <xdr:col>4</xdr:col>
                    <xdr:colOff>495300</xdr:colOff>
                    <xdr:row>8</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133350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3086100</xdr:colOff>
                    <xdr:row>9</xdr:row>
                    <xdr:rowOff>9525</xdr:rowOff>
                  </from>
                  <to>
                    <xdr:col>4</xdr:col>
                    <xdr:colOff>495300</xdr:colOff>
                    <xdr:row>10</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133350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3086100</xdr:colOff>
                    <xdr:row>10</xdr:row>
                    <xdr:rowOff>19050</xdr:rowOff>
                  </from>
                  <to>
                    <xdr:col>4</xdr:col>
                    <xdr:colOff>495300</xdr:colOff>
                    <xdr:row>11</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133350</xdr:colOff>
                    <xdr:row>11</xdr:row>
                    <xdr:rowOff>0</xdr:rowOff>
                  </from>
                  <to>
                    <xdr:col>2</xdr:col>
                    <xdr:colOff>609600</xdr:colOff>
                    <xdr:row>11</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6"/>
  <sheetViews>
    <sheetView workbookViewId="0">
      <selection activeCell="A25" sqref="A25"/>
    </sheetView>
  </sheetViews>
  <sheetFormatPr defaultRowHeight="15" x14ac:dyDescent="0.25"/>
  <cols>
    <col min="1" max="1" width="37.140625" customWidth="1"/>
    <col min="2" max="2" width="12.5703125" customWidth="1"/>
  </cols>
  <sheetData>
    <row r="1" spans="1:2" x14ac:dyDescent="0.25">
      <c r="A1" s="1"/>
    </row>
    <row r="2" spans="1:2" x14ac:dyDescent="0.25">
      <c r="A2" s="37" t="s">
        <v>8</v>
      </c>
      <c r="B2" s="37" t="s">
        <v>132</v>
      </c>
    </row>
    <row r="3" spans="1:2" x14ac:dyDescent="0.25">
      <c r="A3" s="38" t="s">
        <v>14</v>
      </c>
      <c r="B3" s="38">
        <v>3</v>
      </c>
    </row>
    <row r="4" spans="1:2" x14ac:dyDescent="0.25">
      <c r="A4" s="38" t="s">
        <v>19</v>
      </c>
      <c r="B4" s="38">
        <v>3</v>
      </c>
    </row>
    <row r="5" spans="1:2" x14ac:dyDescent="0.25">
      <c r="A5" s="38" t="s">
        <v>133</v>
      </c>
      <c r="B5" s="38">
        <v>2</v>
      </c>
    </row>
    <row r="6" spans="1:2" x14ac:dyDescent="0.25">
      <c r="A6" s="38" t="s">
        <v>29</v>
      </c>
      <c r="B6" s="38">
        <v>2</v>
      </c>
    </row>
    <row r="7" spans="1:2" x14ac:dyDescent="0.25">
      <c r="A7" s="38" t="s">
        <v>134</v>
      </c>
      <c r="B7" s="38">
        <v>2</v>
      </c>
    </row>
    <row r="8" spans="1:2" x14ac:dyDescent="0.25">
      <c r="A8" s="38" t="s">
        <v>39</v>
      </c>
      <c r="B8" s="38">
        <v>2</v>
      </c>
    </row>
    <row r="9" spans="1:2" x14ac:dyDescent="0.25">
      <c r="A9" s="38" t="s">
        <v>49</v>
      </c>
      <c r="B9" s="38">
        <v>2</v>
      </c>
    </row>
    <row r="10" spans="1:2" x14ac:dyDescent="0.25">
      <c r="A10" s="38" t="s">
        <v>54</v>
      </c>
      <c r="B10" s="38">
        <v>2</v>
      </c>
    </row>
    <row r="11" spans="1:2" x14ac:dyDescent="0.25">
      <c r="A11" s="38" t="s">
        <v>44</v>
      </c>
      <c r="B11" s="38">
        <v>2</v>
      </c>
    </row>
    <row r="12" spans="1:2" x14ac:dyDescent="0.25">
      <c r="A12" s="38" t="s">
        <v>58</v>
      </c>
      <c r="B12" s="38">
        <v>2</v>
      </c>
    </row>
    <row r="13" spans="1:2" x14ac:dyDescent="0.25">
      <c r="A13" s="38" t="s">
        <v>135</v>
      </c>
      <c r="B13" s="38">
        <v>1</v>
      </c>
    </row>
    <row r="14" spans="1:2" x14ac:dyDescent="0.25">
      <c r="A14" s="38" t="s">
        <v>136</v>
      </c>
      <c r="B14" s="38">
        <v>1</v>
      </c>
    </row>
    <row r="15" spans="1:2" x14ac:dyDescent="0.25">
      <c r="A15" s="38" t="s">
        <v>78</v>
      </c>
      <c r="B15" s="38">
        <v>1</v>
      </c>
    </row>
    <row r="16" spans="1:2" x14ac:dyDescent="0.25">
      <c r="A16" s="38" t="s">
        <v>83</v>
      </c>
      <c r="B16" s="38">
        <v>1</v>
      </c>
    </row>
    <row r="17" spans="1:2" x14ac:dyDescent="0.25">
      <c r="A17" s="38" t="s">
        <v>63</v>
      </c>
      <c r="B17" s="38">
        <v>1</v>
      </c>
    </row>
    <row r="18" spans="1:2" x14ac:dyDescent="0.25">
      <c r="A18" s="38" t="s">
        <v>88</v>
      </c>
      <c r="B18" s="38">
        <v>1</v>
      </c>
    </row>
    <row r="19" spans="1:2" ht="14.45" customHeight="1" x14ac:dyDescent="0.25">
      <c r="A19" s="38" t="s">
        <v>93</v>
      </c>
      <c r="B19" s="38">
        <v>1</v>
      </c>
    </row>
    <row r="20" spans="1:2" ht="14.45" customHeight="1" x14ac:dyDescent="0.25">
      <c r="A20" s="38" t="s">
        <v>137</v>
      </c>
      <c r="B20" s="38">
        <v>1</v>
      </c>
    </row>
    <row r="21" spans="1:2" x14ac:dyDescent="0.25">
      <c r="A21" s="38" t="s">
        <v>103</v>
      </c>
      <c r="B21" s="38">
        <v>1</v>
      </c>
    </row>
    <row r="22" spans="1:2" ht="15.75" x14ac:dyDescent="0.25">
      <c r="A22" s="37" t="s">
        <v>138</v>
      </c>
      <c r="B22" s="39"/>
    </row>
    <row r="24" spans="1:2" x14ac:dyDescent="0.25">
      <c r="A24" t="s">
        <v>139</v>
      </c>
    </row>
    <row r="25" spans="1:2" x14ac:dyDescent="0.25">
      <c r="A25" t="s">
        <v>140</v>
      </c>
      <c r="B25" t="s">
        <v>141</v>
      </c>
    </row>
    <row r="26" spans="1:2" x14ac:dyDescent="0.25">
      <c r="A26" t="s">
        <v>142</v>
      </c>
      <c r="B26" t="s">
        <v>143</v>
      </c>
    </row>
  </sheetData>
  <pageMargins left="0.7" right="0.7" top="0.75" bottom="0.75" header="0.3" footer="0.3"/>
  <pageSetup paperSize="0" orientation="portrait" horizontalDpi="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7B698D83013F488AE107727DE94946" ma:contentTypeVersion="13" ma:contentTypeDescription="Create a new document." ma:contentTypeScope="" ma:versionID="a11b218693c393eab5053264a5ce6404">
  <xsd:schema xmlns:xsd="http://www.w3.org/2001/XMLSchema" xmlns:xs="http://www.w3.org/2001/XMLSchema" xmlns:p="http://schemas.microsoft.com/office/2006/metadata/properties" xmlns:ns3="34301eb3-0fbb-4257-9f4c-4b976fc27a55" xmlns:ns4="6703e07b-040c-42e3-b317-bbf507330d9c" targetNamespace="http://schemas.microsoft.com/office/2006/metadata/properties" ma:root="true" ma:fieldsID="6929fa820cf1c1aadbfecd26c311cf69" ns3:_="" ns4:_="">
    <xsd:import namespace="34301eb3-0fbb-4257-9f4c-4b976fc27a55"/>
    <xsd:import namespace="6703e07b-040c-42e3-b317-bbf507330d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01eb3-0fbb-4257-9f4c-4b976fc27a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e07b-040c-42e3-b317-bbf507330d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17D30-62B4-4F83-A775-AD33A12FACA8}">
  <ds:schemaRefs>
    <ds:schemaRef ds:uri="http://schemas.microsoft.com/sharepoint/v3/contenttype/forms"/>
  </ds:schemaRefs>
</ds:datastoreItem>
</file>

<file path=customXml/itemProps2.xml><?xml version="1.0" encoding="utf-8"?>
<ds:datastoreItem xmlns:ds="http://schemas.openxmlformats.org/officeDocument/2006/customXml" ds:itemID="{B0B2E0D9-2B26-4091-A28A-799A6E622B0A}">
  <ds:schemaRefs>
    <ds:schemaRef ds:uri="34301eb3-0fbb-4257-9f4c-4b976fc27a55"/>
    <ds:schemaRef ds:uri="http://schemas.microsoft.com/office/2006/documentManagement/types"/>
    <ds:schemaRef ds:uri="http://schemas.microsoft.com/office/infopath/2007/PartnerControls"/>
    <ds:schemaRef ds:uri="http://purl.org/dc/elements/1.1/"/>
    <ds:schemaRef ds:uri="http://schemas.microsoft.com/office/2006/metadata/properties"/>
    <ds:schemaRef ds:uri="6703e07b-040c-42e3-b317-bbf507330d9c"/>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0ADA090-3C16-42BA-B9FD-F66053D73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01eb3-0fbb-4257-9f4c-4b976fc27a55"/>
    <ds:schemaRef ds:uri="6703e07b-040c-42e3-b317-bbf507330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Case Study #1</vt:lpstr>
      <vt:lpstr>Case Study #2</vt:lpstr>
      <vt:lpstr>Scoring</vt:lpstr>
      <vt:lpstr>'Case Study #1'!Print_Area</vt:lpstr>
      <vt:lpstr>'Case Study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Mikaela Mendoza</cp:lastModifiedBy>
  <cp:revision/>
  <dcterms:created xsi:type="dcterms:W3CDTF">2020-03-05T21:19:32Z</dcterms:created>
  <dcterms:modified xsi:type="dcterms:W3CDTF">2022-03-23T17:07:12Z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0x010100D07B698D83013F488AE107727DE94946</vt:lpwstr>
  </property>
</Properties>
</file>